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/Documents/projekte/my websites/excel-vorlagen/vermögensaufstellung/"/>
    </mc:Choice>
  </mc:AlternateContent>
  <xr:revisionPtr revIDLastSave="0" documentId="8_{AADFC26A-8285-EF40-ACD0-18C53F7C64A6}" xr6:coauthVersionLast="47" xr6:coauthVersionMax="47" xr10:uidLastSave="{00000000-0000-0000-0000-000000000000}"/>
  <bookViews>
    <workbookView xWindow="0" yWindow="500" windowWidth="42660" windowHeight="29340" xr2:uid="{EE351AC9-BB8A-AC46-895E-5427F7652542}"/>
  </bookViews>
  <sheets>
    <sheet name="Übersicht" sheetId="1" r:id="rId1"/>
    <sheet name="Konten" sheetId="2" r:id="rId2"/>
    <sheet name="Tresor" sheetId="3" r:id="rId3"/>
    <sheet name="Aktien &amp; Anleihen" sheetId="4" r:id="rId4"/>
    <sheet name="Gold &amp; Silber" sheetId="5" r:id="rId5"/>
    <sheet name="Immobilien" sheetId="6" r:id="rId6"/>
    <sheet name="Krypto" sheetId="7" r:id="rId7"/>
    <sheet name="Sonstiges" sheetId="8" r:id="rId8"/>
    <sheet name="Kredite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6" l="1"/>
  <c r="I6" i="6"/>
  <c r="I7" i="6"/>
  <c r="I8" i="6"/>
  <c r="I9" i="6"/>
  <c r="I10" i="6"/>
  <c r="I11" i="6"/>
  <c r="I12" i="6"/>
  <c r="I13" i="6"/>
  <c r="I4" i="6"/>
  <c r="D13" i="10"/>
  <c r="E13" i="10" s="1"/>
  <c r="E5" i="8"/>
  <c r="G5" i="8" s="1"/>
  <c r="E4" i="8"/>
  <c r="G4" i="8" s="1"/>
  <c r="E20" i="7"/>
  <c r="G20" i="7" s="1"/>
  <c r="E21" i="7"/>
  <c r="G21" i="7" s="1"/>
  <c r="E28" i="7"/>
  <c r="G28" i="7" s="1"/>
  <c r="E27" i="7"/>
  <c r="G27" i="7" s="1"/>
  <c r="E26" i="7"/>
  <c r="G26" i="7" s="1"/>
  <c r="E25" i="7"/>
  <c r="G25" i="7" s="1"/>
  <c r="E24" i="7"/>
  <c r="G24" i="7" s="1"/>
  <c r="E23" i="7"/>
  <c r="G23" i="7" s="1"/>
  <c r="E22" i="7"/>
  <c r="G22" i="7" s="1"/>
  <c r="E13" i="7"/>
  <c r="G13" i="7" s="1"/>
  <c r="E12" i="7"/>
  <c r="G12" i="7" s="1"/>
  <c r="E11" i="7"/>
  <c r="G11" i="7" s="1"/>
  <c r="E10" i="7"/>
  <c r="G10" i="7" s="1"/>
  <c r="E9" i="7"/>
  <c r="G9" i="7" s="1"/>
  <c r="E8" i="7"/>
  <c r="G8" i="7" s="1"/>
  <c r="E7" i="7"/>
  <c r="G7" i="7" s="1"/>
  <c r="E6" i="7"/>
  <c r="G6" i="7" s="1"/>
  <c r="E5" i="7"/>
  <c r="G5" i="7" s="1"/>
  <c r="D21" i="5"/>
  <c r="D22" i="5"/>
  <c r="D23" i="5"/>
  <c r="D24" i="5"/>
  <c r="D25" i="5"/>
  <c r="D26" i="5"/>
  <c r="D27" i="5"/>
  <c r="D28" i="5"/>
  <c r="D29" i="5"/>
  <c r="D20" i="5"/>
  <c r="D6" i="5"/>
  <c r="D7" i="5"/>
  <c r="D8" i="5"/>
  <c r="D9" i="5"/>
  <c r="D10" i="5"/>
  <c r="D11" i="5"/>
  <c r="D12" i="5"/>
  <c r="D13" i="5"/>
  <c r="D14" i="5"/>
  <c r="D5" i="5"/>
  <c r="E34" i="4"/>
  <c r="G34" i="4" s="1"/>
  <c r="E33" i="4"/>
  <c r="G33" i="4" s="1"/>
  <c r="E32" i="4"/>
  <c r="G32" i="4" s="1"/>
  <c r="E31" i="4"/>
  <c r="G31" i="4" s="1"/>
  <c r="E30" i="4"/>
  <c r="G30" i="4" s="1"/>
  <c r="E29" i="4"/>
  <c r="G29" i="4" s="1"/>
  <c r="E28" i="4"/>
  <c r="G28" i="4" s="1"/>
  <c r="E27" i="4"/>
  <c r="G27" i="4" s="1"/>
  <c r="E26" i="4"/>
  <c r="G26" i="4" s="1"/>
  <c r="E25" i="4"/>
  <c r="G7" i="4"/>
  <c r="E6" i="4"/>
  <c r="G6" i="4" s="1"/>
  <c r="E7" i="4"/>
  <c r="E8" i="4"/>
  <c r="G8" i="4" s="1"/>
  <c r="E9" i="4"/>
  <c r="G9" i="4" s="1"/>
  <c r="E10" i="4"/>
  <c r="G10" i="4" s="1"/>
  <c r="E11" i="4"/>
  <c r="G11" i="4" s="1"/>
  <c r="E12" i="4"/>
  <c r="G12" i="4" s="1"/>
  <c r="E13" i="4"/>
  <c r="G13" i="4" s="1"/>
  <c r="E14" i="4"/>
  <c r="G14" i="4" s="1"/>
  <c r="E5" i="4"/>
  <c r="G5" i="4" s="1"/>
  <c r="C12" i="2"/>
  <c r="C4" i="1" s="1"/>
  <c r="C14" i="3"/>
  <c r="C5" i="1" s="1"/>
  <c r="C11" i="1" l="1"/>
  <c r="I14" i="6"/>
  <c r="C8" i="1" s="1"/>
  <c r="G13" i="8"/>
  <c r="G15" i="4"/>
  <c r="E13" i="8"/>
  <c r="C10" i="1" s="1"/>
  <c r="D15" i="5"/>
  <c r="E15" i="4"/>
  <c r="E35" i="4"/>
  <c r="E29" i="7"/>
  <c r="G29" i="7"/>
  <c r="G14" i="7"/>
  <c r="E14" i="7"/>
  <c r="D30" i="5"/>
  <c r="G25" i="4"/>
  <c r="G35" i="4" s="1"/>
  <c r="D32" i="5" l="1"/>
  <c r="C7" i="1" s="1"/>
  <c r="G32" i="7"/>
  <c r="C9" i="1" s="1"/>
  <c r="E38" i="4"/>
  <c r="C6" i="1" s="1"/>
  <c r="C12" i="1" l="1"/>
</calcChain>
</file>

<file path=xl/sharedStrings.xml><?xml version="1.0" encoding="utf-8"?>
<sst xmlns="http://schemas.openxmlformats.org/spreadsheetml/2006/main" count="136" uniqueCount="75">
  <si>
    <t>Vermögensaufstellung</t>
  </si>
  <si>
    <t>Haben / Soll</t>
  </si>
  <si>
    <t>Art</t>
  </si>
  <si>
    <t>Konten</t>
  </si>
  <si>
    <t>Tresor</t>
  </si>
  <si>
    <t>Gold &amp; Silber</t>
  </si>
  <si>
    <t>Aktien &amp; Anleihen</t>
  </si>
  <si>
    <t>Immobilien</t>
  </si>
  <si>
    <t>Krypto</t>
  </si>
  <si>
    <t>Sonstiges</t>
  </si>
  <si>
    <t>Giro-Konto 1</t>
  </si>
  <si>
    <t>Giro-Konto 2</t>
  </si>
  <si>
    <t>Giro-Konto 3</t>
  </si>
  <si>
    <t>Giro-Konto 4</t>
  </si>
  <si>
    <t>Festgeld-Konto 1</t>
  </si>
  <si>
    <t>Festgeld-Konto 2</t>
  </si>
  <si>
    <t>Festgeld-Konto 3</t>
  </si>
  <si>
    <t>Festgeld-Konto 4</t>
  </si>
  <si>
    <t>Summe</t>
  </si>
  <si>
    <t>Inhalt</t>
  </si>
  <si>
    <t>Wert</t>
  </si>
  <si>
    <t>Uhr 1</t>
  </si>
  <si>
    <t>Uhr 2</t>
  </si>
  <si>
    <t>Uhr 3</t>
  </si>
  <si>
    <t>Uhr 4</t>
  </si>
  <si>
    <t>Briefmarke x</t>
  </si>
  <si>
    <t>Diamant-Ring</t>
  </si>
  <si>
    <t>Betrag</t>
  </si>
  <si>
    <t>Depot 1 bei comdirect</t>
  </si>
  <si>
    <t>Stück</t>
  </si>
  <si>
    <t>Kurs</t>
  </si>
  <si>
    <t>Apple</t>
  </si>
  <si>
    <t>Amazon</t>
  </si>
  <si>
    <t>BASF</t>
  </si>
  <si>
    <t>Kaufkurs</t>
  </si>
  <si>
    <t>Gewinn/Verlust</t>
  </si>
  <si>
    <t>Depot 2 bei Consors</t>
  </si>
  <si>
    <t>Gold</t>
  </si>
  <si>
    <t>Verwahrungsort</t>
  </si>
  <si>
    <t>Unzen</t>
  </si>
  <si>
    <t>Schliessfach 1</t>
  </si>
  <si>
    <t>Schliessfach 2</t>
  </si>
  <si>
    <t>Tresor*</t>
  </si>
  <si>
    <t>* Bitte keine Mehrfachnennung / Arbeitsblatt "Tresor" beachten</t>
  </si>
  <si>
    <t>goldsilber.org**</t>
  </si>
  <si>
    <t>https://www.goldsilber.org/bonusprogramm.php</t>
  </si>
  <si>
    <t>** meine präferierte Verwahrungsform:</t>
  </si>
  <si>
    <t>Goldkurs:</t>
  </si>
  <si>
    <t>Silber</t>
  </si>
  <si>
    <t>Silberkurs:</t>
  </si>
  <si>
    <t>Gesamt</t>
  </si>
  <si>
    <t>Gesamtsumme</t>
  </si>
  <si>
    <t>Wohnung</t>
  </si>
  <si>
    <t>Adresse</t>
  </si>
  <si>
    <t>Wert abzgl. Verbindlichkeiten</t>
  </si>
  <si>
    <t>xyz München</t>
  </si>
  <si>
    <t>Krypto-Währung</t>
  </si>
  <si>
    <t>Bitcoin</t>
  </si>
  <si>
    <t>Ethereum</t>
  </si>
  <si>
    <t>Whiskey</t>
  </si>
  <si>
    <t>Kredite</t>
  </si>
  <si>
    <t>Kredit-Institut</t>
  </si>
  <si>
    <t>Für</t>
  </si>
  <si>
    <t>in Höhe von</t>
  </si>
  <si>
    <t>abbezahlt</t>
  </si>
  <si>
    <t>Sparkasse</t>
  </si>
  <si>
    <t>Dispot</t>
  </si>
  <si>
    <t>ING</t>
  </si>
  <si>
    <t>Auto</t>
  </si>
  <si>
    <t>Hypothek 1</t>
  </si>
  <si>
    <t>Hypothek 2</t>
  </si>
  <si>
    <t>bereits getilgt 1</t>
  </si>
  <si>
    <t>bereits getilgt 2</t>
  </si>
  <si>
    <t>Depot 1 bei bitpanda</t>
  </si>
  <si>
    <t>Depot 2  bei Binance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</si>
</sst>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_ ;\-#,##0.00\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44" fontId="0" fillId="0" borderId="1" xfId="1" applyFont="1" applyBorder="1"/>
    <xf numFmtId="6" fontId="0" fillId="0" borderId="1" xfId="1" applyNumberFormat="1" applyFont="1" applyBorder="1"/>
    <xf numFmtId="0" fontId="2" fillId="0" borderId="1" xfId="0" applyFont="1" applyBorder="1"/>
    <xf numFmtId="0" fontId="6" fillId="0" borderId="0" xfId="2"/>
    <xf numFmtId="44" fontId="2" fillId="0" borderId="0" xfId="0" applyNumberFormat="1" applyFont="1"/>
    <xf numFmtId="0" fontId="5" fillId="0" borderId="0" xfId="0" applyFont="1"/>
    <xf numFmtId="44" fontId="5" fillId="0" borderId="0" xfId="0" applyNumberFormat="1" applyFont="1"/>
    <xf numFmtId="0" fontId="4" fillId="0" borderId="1" xfId="0" applyFont="1" applyBorder="1" applyAlignment="1">
      <alignment horizontal="center" vertical="center"/>
    </xf>
    <xf numFmtId="44" fontId="0" fillId="0" borderId="1" xfId="0" applyNumberFormat="1" applyBorder="1"/>
    <xf numFmtId="44" fontId="2" fillId="0" borderId="1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/>
    <xf numFmtId="44" fontId="0" fillId="0" borderId="2" xfId="1" applyFont="1" applyBorder="1"/>
    <xf numFmtId="6" fontId="2" fillId="0" borderId="1" xfId="1" applyNumberFormat="1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6" xfId="0" applyFont="1" applyBorder="1"/>
    <xf numFmtId="164" fontId="9" fillId="0" borderId="7" xfId="0" applyNumberFormat="1" applyFont="1" applyBorder="1"/>
    <xf numFmtId="44" fontId="9" fillId="0" borderId="7" xfId="0" applyNumberFormat="1" applyFont="1" applyBorder="1"/>
    <xf numFmtId="6" fontId="9" fillId="0" borderId="7" xfId="0" applyNumberFormat="1" applyFont="1" applyBorder="1"/>
    <xf numFmtId="0" fontId="9" fillId="0" borderId="0" xfId="0" applyFont="1"/>
    <xf numFmtId="164" fontId="8" fillId="0" borderId="0" xfId="0" applyNumberFormat="1" applyFont="1"/>
    <xf numFmtId="0" fontId="8" fillId="0" borderId="6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4" fontId="4" fillId="0" borderId="1" xfId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4" fontId="8" fillId="0" borderId="7" xfId="0" applyNumberFormat="1" applyFont="1" applyBorder="1"/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Vermögensverteilung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A8-184C-987F-4FDD1BFA96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A8-184C-987F-4FDD1BFA96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A8-184C-987F-4FDD1BFA96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A8-184C-987F-4FDD1BFA96F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EA8-184C-987F-4FDD1BFA96F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EA8-184C-987F-4FDD1BFA96F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EA8-184C-987F-4FDD1BFA96F1}"/>
              </c:ext>
            </c:extLst>
          </c:dPt>
          <c:cat>
            <c:strRef>
              <c:f>Übersicht!$B$4:$B$10</c:f>
              <c:strCache>
                <c:ptCount val="7"/>
                <c:pt idx="0">
                  <c:v>Konten</c:v>
                </c:pt>
                <c:pt idx="1">
                  <c:v>Tresor</c:v>
                </c:pt>
                <c:pt idx="2">
                  <c:v>Aktien &amp; Anleihen</c:v>
                </c:pt>
                <c:pt idx="3">
                  <c:v>Gold &amp; Silber</c:v>
                </c:pt>
                <c:pt idx="4">
                  <c:v>Immobilien</c:v>
                </c:pt>
                <c:pt idx="5">
                  <c:v>Krypto</c:v>
                </c:pt>
                <c:pt idx="6">
                  <c:v>Sonstiges</c:v>
                </c:pt>
              </c:strCache>
            </c:strRef>
          </c:cat>
          <c:val>
            <c:numRef>
              <c:f>Übersicht!$C$4:$C$10</c:f>
              <c:numCache>
                <c:formatCode>_("€"* #,##0.00_);_("€"* \(#,##0.00\);_("€"* "-"??_);_(@_)</c:formatCode>
                <c:ptCount val="7"/>
                <c:pt idx="0">
                  <c:v>16000</c:v>
                </c:pt>
                <c:pt idx="1">
                  <c:v>21900</c:v>
                </c:pt>
                <c:pt idx="2">
                  <c:v>18128</c:v>
                </c:pt>
                <c:pt idx="3">
                  <c:v>40301</c:v>
                </c:pt>
                <c:pt idx="4">
                  <c:v>510000</c:v>
                </c:pt>
                <c:pt idx="5">
                  <c:v>56600</c:v>
                </c:pt>
                <c:pt idx="6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E-1E40-902B-45910C89D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16</xdr:row>
      <xdr:rowOff>0</xdr:rowOff>
    </xdr:from>
    <xdr:to>
      <xdr:col>9</xdr:col>
      <xdr:colOff>152400</xdr:colOff>
      <xdr:row>40</xdr:row>
      <xdr:rowOff>50800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19F0E18-7DE6-4C4D-B14C-93EE4A9C09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ldsilber.org/bonusprogram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C640-44CD-FF45-81ED-54F6599AB3F8}">
  <dimension ref="B2:C12"/>
  <sheetViews>
    <sheetView showGridLines="0" tabSelected="1" zoomScale="140" zoomScaleNormal="140" workbookViewId="0">
      <selection activeCell="P15" sqref="P15"/>
    </sheetView>
  </sheetViews>
  <sheetFormatPr baseColWidth="10" defaultRowHeight="16" x14ac:dyDescent="0.2"/>
  <cols>
    <col min="1" max="1" width="3.1640625" customWidth="1"/>
    <col min="2" max="2" width="19.6640625" bestFit="1" customWidth="1"/>
    <col min="3" max="3" width="17.6640625" customWidth="1"/>
  </cols>
  <sheetData>
    <row r="2" spans="2:3" ht="44" customHeight="1" x14ac:dyDescent="0.2">
      <c r="B2" s="38" t="s">
        <v>0</v>
      </c>
      <c r="C2" s="38"/>
    </row>
    <row r="3" spans="2:3" x14ac:dyDescent="0.2">
      <c r="B3" s="4" t="s">
        <v>2</v>
      </c>
      <c r="C3" s="4" t="s">
        <v>1</v>
      </c>
    </row>
    <row r="4" spans="2:3" x14ac:dyDescent="0.2">
      <c r="B4" s="5" t="s">
        <v>3</v>
      </c>
      <c r="C4" s="7">
        <f>Konten!C12</f>
        <v>16000</v>
      </c>
    </row>
    <row r="5" spans="2:3" x14ac:dyDescent="0.2">
      <c r="B5" s="5" t="s">
        <v>4</v>
      </c>
      <c r="C5" s="7">
        <f>Tresor!C14</f>
        <v>21900</v>
      </c>
    </row>
    <row r="6" spans="2:3" x14ac:dyDescent="0.2">
      <c r="B6" s="5" t="s">
        <v>6</v>
      </c>
      <c r="C6" s="7">
        <f>'Aktien &amp; Anleihen'!E38</f>
        <v>18128</v>
      </c>
    </row>
    <row r="7" spans="2:3" x14ac:dyDescent="0.2">
      <c r="B7" s="5" t="s">
        <v>5</v>
      </c>
      <c r="C7" s="7">
        <f>'Gold &amp; Silber'!D32</f>
        <v>40301</v>
      </c>
    </row>
    <row r="8" spans="2:3" x14ac:dyDescent="0.2">
      <c r="B8" s="5" t="s">
        <v>7</v>
      </c>
      <c r="C8" s="7">
        <f>Immobilien!I14</f>
        <v>510000</v>
      </c>
    </row>
    <row r="9" spans="2:3" x14ac:dyDescent="0.2">
      <c r="B9" s="5" t="s">
        <v>8</v>
      </c>
      <c r="C9" s="7">
        <f>Krypto!G32</f>
        <v>56600</v>
      </c>
    </row>
    <row r="10" spans="2:3" x14ac:dyDescent="0.2">
      <c r="B10" s="5" t="s">
        <v>9</v>
      </c>
      <c r="C10" s="7">
        <f>Sonstiges!E13</f>
        <v>430</v>
      </c>
    </row>
    <row r="11" spans="2:3" x14ac:dyDescent="0.2">
      <c r="B11" s="5" t="s">
        <v>60</v>
      </c>
      <c r="C11" s="7">
        <f>Kredite!E13</f>
        <v>-24500</v>
      </c>
    </row>
    <row r="12" spans="2:3" x14ac:dyDescent="0.2">
      <c r="B12" s="9" t="s">
        <v>18</v>
      </c>
      <c r="C12" s="16">
        <f>SUM(C4:C10)</f>
        <v>663359</v>
      </c>
    </row>
  </sheetData>
  <mergeCells count="1">
    <mergeCell ref="B2:C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DCDB-DB81-FB49-BB47-EEA5B4FE39AC}">
  <dimension ref="B2:C12"/>
  <sheetViews>
    <sheetView showGridLines="0" zoomScale="150" zoomScaleNormal="150" workbookViewId="0">
      <selection activeCell="O36" sqref="O36"/>
    </sheetView>
  </sheetViews>
  <sheetFormatPr baseColWidth="10" defaultRowHeight="16" x14ac:dyDescent="0.2"/>
  <cols>
    <col min="1" max="1" width="3.33203125" customWidth="1"/>
    <col min="2" max="2" width="20" customWidth="1"/>
    <col min="3" max="3" width="16.33203125" customWidth="1"/>
  </cols>
  <sheetData>
    <row r="2" spans="2:3" ht="33" customHeight="1" x14ac:dyDescent="0.2">
      <c r="B2" s="30" t="s">
        <v>3</v>
      </c>
      <c r="C2" s="30"/>
    </row>
    <row r="3" spans="2:3" s="1" customFormat="1" x14ac:dyDescent="0.2">
      <c r="B3" s="4" t="s">
        <v>2</v>
      </c>
      <c r="C3" s="4" t="s">
        <v>27</v>
      </c>
    </row>
    <row r="4" spans="2:3" x14ac:dyDescent="0.2">
      <c r="B4" s="5" t="s">
        <v>10</v>
      </c>
      <c r="C4" s="7">
        <v>1000</v>
      </c>
    </row>
    <row r="5" spans="2:3" x14ac:dyDescent="0.2">
      <c r="B5" s="5" t="s">
        <v>11</v>
      </c>
      <c r="C5" s="7">
        <v>5000</v>
      </c>
    </row>
    <row r="6" spans="2:3" x14ac:dyDescent="0.2">
      <c r="B6" s="5" t="s">
        <v>12</v>
      </c>
      <c r="C6" s="7"/>
    </row>
    <row r="7" spans="2:3" x14ac:dyDescent="0.2">
      <c r="B7" s="5" t="s">
        <v>13</v>
      </c>
      <c r="C7" s="7"/>
    </row>
    <row r="8" spans="2:3" x14ac:dyDescent="0.2">
      <c r="B8" s="5" t="s">
        <v>14</v>
      </c>
      <c r="C8" s="7">
        <v>10000</v>
      </c>
    </row>
    <row r="9" spans="2:3" x14ac:dyDescent="0.2">
      <c r="B9" s="5" t="s">
        <v>15</v>
      </c>
      <c r="C9" s="7"/>
    </row>
    <row r="10" spans="2:3" x14ac:dyDescent="0.2">
      <c r="B10" s="5" t="s">
        <v>16</v>
      </c>
      <c r="C10" s="7"/>
    </row>
    <row r="11" spans="2:3" x14ac:dyDescent="0.2">
      <c r="B11" s="5" t="s">
        <v>17</v>
      </c>
      <c r="C11" s="7"/>
    </row>
    <row r="12" spans="2:3" s="2" customFormat="1" x14ac:dyDescent="0.2">
      <c r="B12" s="9" t="s">
        <v>18</v>
      </c>
      <c r="C12" s="16">
        <f>SUM(C4:C11)</f>
        <v>16000</v>
      </c>
    </row>
  </sheetData>
  <mergeCells count="1">
    <mergeCell ref="B2:C2"/>
  </mergeCells>
  <phoneticPr fontId="3" type="noConversion"/>
  <pageMargins left="0.7" right="0.7" top="0.78740157499999996" bottom="0.78740157499999996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7CC8C-EF3C-8C4A-AA97-D4C093BF9D9C}">
  <dimension ref="B2:C14"/>
  <sheetViews>
    <sheetView showGridLines="0" zoomScale="150" zoomScaleNormal="150" workbookViewId="0">
      <selection activeCell="C22" sqref="C22"/>
    </sheetView>
  </sheetViews>
  <sheetFormatPr baseColWidth="10" defaultRowHeight="16" x14ac:dyDescent="0.2"/>
  <cols>
    <col min="1" max="1" width="2.6640625" customWidth="1"/>
    <col min="2" max="2" width="19.5" customWidth="1"/>
    <col min="3" max="3" width="17.33203125" customWidth="1"/>
  </cols>
  <sheetData>
    <row r="2" spans="2:3" ht="36" customHeight="1" x14ac:dyDescent="0.2">
      <c r="B2" s="30" t="s">
        <v>4</v>
      </c>
      <c r="C2" s="30"/>
    </row>
    <row r="3" spans="2:3" s="1" customFormat="1" x14ac:dyDescent="0.2">
      <c r="B3" s="4" t="s">
        <v>19</v>
      </c>
      <c r="C3" s="4" t="s">
        <v>20</v>
      </c>
    </row>
    <row r="4" spans="2:3" x14ac:dyDescent="0.2">
      <c r="B4" s="5" t="s">
        <v>21</v>
      </c>
      <c r="C4" s="7">
        <v>2500</v>
      </c>
    </row>
    <row r="5" spans="2:3" x14ac:dyDescent="0.2">
      <c r="B5" s="5" t="s">
        <v>22</v>
      </c>
      <c r="C5" s="7">
        <v>8000</v>
      </c>
    </row>
    <row r="6" spans="2:3" x14ac:dyDescent="0.2">
      <c r="B6" s="5" t="s">
        <v>23</v>
      </c>
      <c r="C6" s="7">
        <v>9000</v>
      </c>
    </row>
    <row r="7" spans="2:3" x14ac:dyDescent="0.2">
      <c r="B7" s="5" t="s">
        <v>24</v>
      </c>
      <c r="C7" s="7">
        <v>800</v>
      </c>
    </row>
    <row r="8" spans="2:3" x14ac:dyDescent="0.2">
      <c r="B8" s="5" t="s">
        <v>25</v>
      </c>
      <c r="C8" s="7">
        <v>100</v>
      </c>
    </row>
    <row r="9" spans="2:3" x14ac:dyDescent="0.2">
      <c r="B9" s="5" t="s">
        <v>26</v>
      </c>
      <c r="C9" s="7">
        <v>1500</v>
      </c>
    </row>
    <row r="10" spans="2:3" x14ac:dyDescent="0.2">
      <c r="B10" s="5"/>
      <c r="C10" s="7"/>
    </row>
    <row r="11" spans="2:3" x14ac:dyDescent="0.2">
      <c r="B11" s="5"/>
      <c r="C11" s="7"/>
    </row>
    <row r="12" spans="2:3" x14ac:dyDescent="0.2">
      <c r="B12" s="5"/>
      <c r="C12" s="7"/>
    </row>
    <row r="13" spans="2:3" x14ac:dyDescent="0.2">
      <c r="B13" s="5"/>
      <c r="C13" s="7"/>
    </row>
    <row r="14" spans="2:3" s="2" customFormat="1" x14ac:dyDescent="0.2">
      <c r="B14" s="9" t="s">
        <v>18</v>
      </c>
      <c r="C14" s="16">
        <f>SUM(C4:C13)</f>
        <v>21900</v>
      </c>
    </row>
  </sheetData>
  <mergeCells count="1">
    <mergeCell ref="B2:C2"/>
  </mergeCells>
  <phoneticPr fontId="3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BB591-2EB3-6B4D-8223-81A525470023}">
  <dimension ref="B2:G38"/>
  <sheetViews>
    <sheetView showGridLines="0" zoomScale="150" zoomScaleNormal="150" workbookViewId="0">
      <selection activeCell="L21" sqref="L21"/>
    </sheetView>
  </sheetViews>
  <sheetFormatPr baseColWidth="10" defaultRowHeight="16" x14ac:dyDescent="0.2"/>
  <cols>
    <col min="1" max="1" width="3.33203125" customWidth="1"/>
    <col min="2" max="2" width="20.6640625" customWidth="1"/>
    <col min="3" max="3" width="22.33203125" customWidth="1"/>
    <col min="4" max="4" width="13.5" customWidth="1"/>
    <col min="5" max="5" width="12" bestFit="1" customWidth="1"/>
    <col min="6" max="6" width="13.6640625" customWidth="1"/>
    <col min="7" max="7" width="17.33203125" customWidth="1"/>
  </cols>
  <sheetData>
    <row r="2" spans="2:7" ht="46" customHeight="1" x14ac:dyDescent="0.2">
      <c r="B2" s="30" t="s">
        <v>6</v>
      </c>
      <c r="C2" s="30"/>
      <c r="D2" s="30"/>
      <c r="E2" s="30"/>
      <c r="F2" s="30"/>
      <c r="G2" s="30"/>
    </row>
    <row r="3" spans="2:7" ht="19" x14ac:dyDescent="0.25">
      <c r="B3" s="31" t="s">
        <v>28</v>
      </c>
      <c r="C3" s="31"/>
      <c r="D3" s="31"/>
      <c r="E3" s="31"/>
      <c r="F3" s="31"/>
      <c r="G3" s="31"/>
    </row>
    <row r="4" spans="2:7" s="1" customFormat="1" x14ac:dyDescent="0.2">
      <c r="B4" s="4" t="s">
        <v>19</v>
      </c>
      <c r="C4" s="4" t="s">
        <v>29</v>
      </c>
      <c r="D4" s="4" t="s">
        <v>30</v>
      </c>
      <c r="E4" s="4" t="s">
        <v>20</v>
      </c>
      <c r="F4" s="4" t="s">
        <v>34</v>
      </c>
      <c r="G4" s="4" t="s">
        <v>35</v>
      </c>
    </row>
    <row r="5" spans="2:7" x14ac:dyDescent="0.2">
      <c r="B5" s="5" t="s">
        <v>31</v>
      </c>
      <c r="C5" s="6">
        <v>10</v>
      </c>
      <c r="D5" s="7">
        <v>335</v>
      </c>
      <c r="E5" s="7">
        <f>C5*D5</f>
        <v>3350</v>
      </c>
      <c r="F5" s="7">
        <v>210</v>
      </c>
      <c r="G5" s="8">
        <f>E5-(F5*C5)</f>
        <v>1250</v>
      </c>
    </row>
    <row r="6" spans="2:7" x14ac:dyDescent="0.2">
      <c r="B6" s="5" t="s">
        <v>32</v>
      </c>
      <c r="C6" s="6">
        <v>2</v>
      </c>
      <c r="D6" s="7">
        <v>2597</v>
      </c>
      <c r="E6" s="7">
        <f t="shared" ref="E6:E14" si="0">C6*D6</f>
        <v>5194</v>
      </c>
      <c r="F6" s="7">
        <v>1867</v>
      </c>
      <c r="G6" s="8">
        <f t="shared" ref="G6:G14" si="1">E6-(F6*C6)</f>
        <v>1460</v>
      </c>
    </row>
    <row r="7" spans="2:7" x14ac:dyDescent="0.2">
      <c r="B7" s="5" t="s">
        <v>33</v>
      </c>
      <c r="C7" s="6">
        <v>10</v>
      </c>
      <c r="D7" s="7">
        <v>52</v>
      </c>
      <c r="E7" s="7">
        <f t="shared" si="0"/>
        <v>520</v>
      </c>
      <c r="F7" s="7">
        <v>64</v>
      </c>
      <c r="G7" s="8">
        <f t="shared" si="1"/>
        <v>-120</v>
      </c>
    </row>
    <row r="8" spans="2:7" x14ac:dyDescent="0.2">
      <c r="B8" s="5"/>
      <c r="C8" s="6"/>
      <c r="D8" s="7"/>
      <c r="E8" s="7">
        <f t="shared" si="0"/>
        <v>0</v>
      </c>
      <c r="F8" s="7"/>
      <c r="G8" s="8">
        <f t="shared" si="1"/>
        <v>0</v>
      </c>
    </row>
    <row r="9" spans="2:7" x14ac:dyDescent="0.2">
      <c r="B9" s="5"/>
      <c r="C9" s="6"/>
      <c r="D9" s="7"/>
      <c r="E9" s="7">
        <f t="shared" si="0"/>
        <v>0</v>
      </c>
      <c r="F9" s="7"/>
      <c r="G9" s="8">
        <f t="shared" si="1"/>
        <v>0</v>
      </c>
    </row>
    <row r="10" spans="2:7" x14ac:dyDescent="0.2">
      <c r="B10" s="5"/>
      <c r="C10" s="6"/>
      <c r="D10" s="7"/>
      <c r="E10" s="7">
        <f t="shared" si="0"/>
        <v>0</v>
      </c>
      <c r="F10" s="7"/>
      <c r="G10" s="8">
        <f t="shared" si="1"/>
        <v>0</v>
      </c>
    </row>
    <row r="11" spans="2:7" x14ac:dyDescent="0.2">
      <c r="B11" s="5"/>
      <c r="C11" s="6"/>
      <c r="D11" s="7"/>
      <c r="E11" s="7">
        <f t="shared" si="0"/>
        <v>0</v>
      </c>
      <c r="F11" s="7"/>
      <c r="G11" s="8">
        <f t="shared" si="1"/>
        <v>0</v>
      </c>
    </row>
    <row r="12" spans="2:7" x14ac:dyDescent="0.2">
      <c r="B12" s="5"/>
      <c r="C12" s="6"/>
      <c r="D12" s="7"/>
      <c r="E12" s="7">
        <f t="shared" si="0"/>
        <v>0</v>
      </c>
      <c r="F12" s="7"/>
      <c r="G12" s="8">
        <f t="shared" si="1"/>
        <v>0</v>
      </c>
    </row>
    <row r="13" spans="2:7" x14ac:dyDescent="0.2">
      <c r="B13" s="5"/>
      <c r="C13" s="6"/>
      <c r="D13" s="7"/>
      <c r="E13" s="7">
        <f t="shared" si="0"/>
        <v>0</v>
      </c>
      <c r="F13" s="7"/>
      <c r="G13" s="8">
        <f t="shared" si="1"/>
        <v>0</v>
      </c>
    </row>
    <row r="14" spans="2:7" x14ac:dyDescent="0.2">
      <c r="B14" s="5"/>
      <c r="C14" s="6"/>
      <c r="D14" s="7"/>
      <c r="E14" s="7">
        <f t="shared" si="0"/>
        <v>0</v>
      </c>
      <c r="F14" s="7"/>
      <c r="G14" s="8">
        <f t="shared" si="1"/>
        <v>0</v>
      </c>
    </row>
    <row r="15" spans="2:7" x14ac:dyDescent="0.2">
      <c r="C15" s="3"/>
      <c r="D15" s="9" t="s">
        <v>18</v>
      </c>
      <c r="E15" s="7">
        <f>SUM(E5:E14)</f>
        <v>9064</v>
      </c>
      <c r="F15" s="7"/>
      <c r="G15" s="8">
        <f>SUM(G5:G14)</f>
        <v>2590</v>
      </c>
    </row>
    <row r="23" spans="2:7" ht="19" x14ac:dyDescent="0.25">
      <c r="B23" s="31" t="s">
        <v>36</v>
      </c>
      <c r="C23" s="31"/>
      <c r="D23" s="31"/>
      <c r="E23" s="31"/>
      <c r="F23" s="31"/>
      <c r="G23" s="31"/>
    </row>
    <row r="24" spans="2:7" x14ac:dyDescent="0.2">
      <c r="B24" s="4" t="s">
        <v>19</v>
      </c>
      <c r="C24" s="4" t="s">
        <v>29</v>
      </c>
      <c r="D24" s="4" t="s">
        <v>30</v>
      </c>
      <c r="E24" s="4" t="s">
        <v>20</v>
      </c>
      <c r="F24" s="4" t="s">
        <v>34</v>
      </c>
      <c r="G24" s="4" t="s">
        <v>35</v>
      </c>
    </row>
    <row r="25" spans="2:7" x14ac:dyDescent="0.2">
      <c r="B25" s="5" t="s">
        <v>31</v>
      </c>
      <c r="C25" s="6">
        <v>10</v>
      </c>
      <c r="D25" s="7">
        <v>335</v>
      </c>
      <c r="E25" s="7">
        <f>C25*D25</f>
        <v>3350</v>
      </c>
      <c r="F25" s="7">
        <v>210</v>
      </c>
      <c r="G25" s="8">
        <f>E25-(F25*C25)</f>
        <v>1250</v>
      </c>
    </row>
    <row r="26" spans="2:7" x14ac:dyDescent="0.2">
      <c r="B26" s="5" t="s">
        <v>32</v>
      </c>
      <c r="C26" s="6">
        <v>2</v>
      </c>
      <c r="D26" s="7">
        <v>2597</v>
      </c>
      <c r="E26" s="7">
        <f t="shared" ref="E26:E34" si="2">C26*D26</f>
        <v>5194</v>
      </c>
      <c r="F26" s="7">
        <v>1867</v>
      </c>
      <c r="G26" s="8">
        <f t="shared" ref="G26:G34" si="3">E26-(F26*C26)</f>
        <v>1460</v>
      </c>
    </row>
    <row r="27" spans="2:7" x14ac:dyDescent="0.2">
      <c r="B27" s="5" t="s">
        <v>33</v>
      </c>
      <c r="C27" s="6">
        <v>10</v>
      </c>
      <c r="D27" s="7">
        <v>52</v>
      </c>
      <c r="E27" s="7">
        <f t="shared" si="2"/>
        <v>520</v>
      </c>
      <c r="F27" s="7">
        <v>64</v>
      </c>
      <c r="G27" s="8">
        <f t="shared" si="3"/>
        <v>-120</v>
      </c>
    </row>
    <row r="28" spans="2:7" x14ac:dyDescent="0.2">
      <c r="B28" s="5"/>
      <c r="C28" s="6"/>
      <c r="D28" s="7"/>
      <c r="E28" s="7">
        <f t="shared" si="2"/>
        <v>0</v>
      </c>
      <c r="F28" s="7"/>
      <c r="G28" s="8">
        <f t="shared" si="3"/>
        <v>0</v>
      </c>
    </row>
    <row r="29" spans="2:7" x14ac:dyDescent="0.2">
      <c r="B29" s="5"/>
      <c r="C29" s="6"/>
      <c r="D29" s="7"/>
      <c r="E29" s="7">
        <f t="shared" si="2"/>
        <v>0</v>
      </c>
      <c r="F29" s="7"/>
      <c r="G29" s="8">
        <f t="shared" si="3"/>
        <v>0</v>
      </c>
    </row>
    <row r="30" spans="2:7" x14ac:dyDescent="0.2">
      <c r="B30" s="5"/>
      <c r="C30" s="6"/>
      <c r="D30" s="7"/>
      <c r="E30" s="7">
        <f t="shared" si="2"/>
        <v>0</v>
      </c>
      <c r="F30" s="7"/>
      <c r="G30" s="8">
        <f t="shared" si="3"/>
        <v>0</v>
      </c>
    </row>
    <row r="31" spans="2:7" x14ac:dyDescent="0.2">
      <c r="B31" s="5"/>
      <c r="C31" s="6"/>
      <c r="D31" s="7"/>
      <c r="E31" s="7">
        <f t="shared" si="2"/>
        <v>0</v>
      </c>
      <c r="F31" s="7"/>
      <c r="G31" s="8">
        <f t="shared" si="3"/>
        <v>0</v>
      </c>
    </row>
    <row r="32" spans="2:7" x14ac:dyDescent="0.2">
      <c r="B32" s="5"/>
      <c r="C32" s="6"/>
      <c r="D32" s="7"/>
      <c r="E32" s="7">
        <f t="shared" si="2"/>
        <v>0</v>
      </c>
      <c r="F32" s="7"/>
      <c r="G32" s="8">
        <f t="shared" si="3"/>
        <v>0</v>
      </c>
    </row>
    <row r="33" spans="2:7" x14ac:dyDescent="0.2">
      <c r="B33" s="5"/>
      <c r="C33" s="6"/>
      <c r="D33" s="7"/>
      <c r="E33" s="7">
        <f t="shared" si="2"/>
        <v>0</v>
      </c>
      <c r="F33" s="7"/>
      <c r="G33" s="8">
        <f t="shared" si="3"/>
        <v>0</v>
      </c>
    </row>
    <row r="34" spans="2:7" x14ac:dyDescent="0.2">
      <c r="B34" s="5"/>
      <c r="C34" s="6"/>
      <c r="D34" s="7"/>
      <c r="E34" s="7">
        <f t="shared" si="2"/>
        <v>0</v>
      </c>
      <c r="F34" s="7"/>
      <c r="G34" s="8">
        <f t="shared" si="3"/>
        <v>0</v>
      </c>
    </row>
    <row r="35" spans="2:7" x14ac:dyDescent="0.2">
      <c r="C35" s="3"/>
      <c r="D35" s="9" t="s">
        <v>18</v>
      </c>
      <c r="E35" s="7">
        <f>SUM(E25:E34)</f>
        <v>9064</v>
      </c>
      <c r="F35" s="7"/>
      <c r="G35" s="8">
        <f>SUM(G25:G34)</f>
        <v>2590</v>
      </c>
    </row>
    <row r="38" spans="2:7" x14ac:dyDescent="0.2">
      <c r="D38" s="39" t="s">
        <v>51</v>
      </c>
      <c r="E38" s="11">
        <f>E15+E35</f>
        <v>18128</v>
      </c>
    </row>
  </sheetData>
  <mergeCells count="3">
    <mergeCell ref="B3:G3"/>
    <mergeCell ref="B2:G2"/>
    <mergeCell ref="B23:G2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BB37-FA67-3649-9154-B4D5DAA03AEF}">
  <dimension ref="B2:D37"/>
  <sheetViews>
    <sheetView showGridLines="0" zoomScale="150" zoomScaleNormal="150" workbookViewId="0">
      <selection activeCell="C19" sqref="C19"/>
    </sheetView>
  </sheetViews>
  <sheetFormatPr baseColWidth="10" defaultRowHeight="16" x14ac:dyDescent="0.2"/>
  <cols>
    <col min="1" max="1" width="4.6640625" customWidth="1"/>
    <col min="2" max="2" width="18.33203125" customWidth="1"/>
    <col min="3" max="3" width="15" customWidth="1"/>
    <col min="4" max="4" width="14.6640625" customWidth="1"/>
  </cols>
  <sheetData>
    <row r="2" spans="2:4" ht="37" customHeight="1" x14ac:dyDescent="0.2">
      <c r="B2" s="30" t="s">
        <v>37</v>
      </c>
      <c r="C2" s="30"/>
      <c r="D2" s="30"/>
    </row>
    <row r="3" spans="2:4" ht="37" customHeight="1" x14ac:dyDescent="0.2">
      <c r="B3" s="14" t="s">
        <v>47</v>
      </c>
      <c r="C3" s="32">
        <v>2550</v>
      </c>
      <c r="D3" s="32"/>
    </row>
    <row r="4" spans="2:4" s="1" customFormat="1" x14ac:dyDescent="0.2">
      <c r="B4" s="4" t="s">
        <v>38</v>
      </c>
      <c r="C4" s="4" t="s">
        <v>39</v>
      </c>
      <c r="D4" s="4" t="s">
        <v>20</v>
      </c>
    </row>
    <row r="5" spans="2:4" x14ac:dyDescent="0.2">
      <c r="B5" s="5" t="s">
        <v>40</v>
      </c>
      <c r="C5" s="6">
        <v>5</v>
      </c>
      <c r="D5" s="15">
        <f>$C$3*C5</f>
        <v>12750</v>
      </c>
    </row>
    <row r="6" spans="2:4" x14ac:dyDescent="0.2">
      <c r="B6" s="5" t="s">
        <v>41</v>
      </c>
      <c r="C6" s="6"/>
      <c r="D6" s="15">
        <f t="shared" ref="D6:D14" si="0">$C$3*C6</f>
        <v>0</v>
      </c>
    </row>
    <row r="7" spans="2:4" x14ac:dyDescent="0.2">
      <c r="B7" s="5" t="s">
        <v>42</v>
      </c>
      <c r="C7" s="6"/>
      <c r="D7" s="15">
        <f t="shared" si="0"/>
        <v>0</v>
      </c>
    </row>
    <row r="8" spans="2:4" x14ac:dyDescent="0.2">
      <c r="B8" s="5" t="s">
        <v>44</v>
      </c>
      <c r="C8" s="6">
        <v>10</v>
      </c>
      <c r="D8" s="15">
        <f t="shared" si="0"/>
        <v>25500</v>
      </c>
    </row>
    <row r="9" spans="2:4" x14ac:dyDescent="0.2">
      <c r="B9" s="5"/>
      <c r="C9" s="6"/>
      <c r="D9" s="15">
        <f t="shared" si="0"/>
        <v>0</v>
      </c>
    </row>
    <row r="10" spans="2:4" x14ac:dyDescent="0.2">
      <c r="B10" s="5"/>
      <c r="C10" s="6"/>
      <c r="D10" s="15">
        <f t="shared" si="0"/>
        <v>0</v>
      </c>
    </row>
    <row r="11" spans="2:4" x14ac:dyDescent="0.2">
      <c r="B11" s="5"/>
      <c r="C11" s="6"/>
      <c r="D11" s="15">
        <f t="shared" si="0"/>
        <v>0</v>
      </c>
    </row>
    <row r="12" spans="2:4" x14ac:dyDescent="0.2">
      <c r="B12" s="5"/>
      <c r="C12" s="6"/>
      <c r="D12" s="15">
        <f t="shared" si="0"/>
        <v>0</v>
      </c>
    </row>
    <row r="13" spans="2:4" x14ac:dyDescent="0.2">
      <c r="B13" s="5"/>
      <c r="C13" s="6"/>
      <c r="D13" s="15">
        <f t="shared" si="0"/>
        <v>0</v>
      </c>
    </row>
    <row r="14" spans="2:4" x14ac:dyDescent="0.2">
      <c r="B14" s="5"/>
      <c r="C14" s="6"/>
      <c r="D14" s="15">
        <f t="shared" si="0"/>
        <v>0</v>
      </c>
    </row>
    <row r="15" spans="2:4" x14ac:dyDescent="0.2">
      <c r="C15" s="9" t="s">
        <v>18</v>
      </c>
      <c r="D15" s="16">
        <f>SUM(D5:D14)</f>
        <v>38250</v>
      </c>
    </row>
    <row r="17" spans="2:4" ht="46" customHeight="1" x14ac:dyDescent="0.2">
      <c r="B17" s="30" t="s">
        <v>48</v>
      </c>
      <c r="C17" s="30"/>
      <c r="D17" s="30"/>
    </row>
    <row r="18" spans="2:4" ht="21" x14ac:dyDescent="0.2">
      <c r="B18" s="14" t="s">
        <v>49</v>
      </c>
      <c r="C18" s="32">
        <v>29.3</v>
      </c>
      <c r="D18" s="32"/>
    </row>
    <row r="19" spans="2:4" x14ac:dyDescent="0.2">
      <c r="B19" s="4" t="s">
        <v>38</v>
      </c>
      <c r="C19" s="4" t="s">
        <v>39</v>
      </c>
      <c r="D19" s="4" t="s">
        <v>20</v>
      </c>
    </row>
    <row r="20" spans="2:4" x14ac:dyDescent="0.2">
      <c r="B20" s="5" t="s">
        <v>40</v>
      </c>
      <c r="C20" s="6">
        <v>20</v>
      </c>
      <c r="D20" s="15">
        <f>$C$18*C20</f>
        <v>586</v>
      </c>
    </row>
    <row r="21" spans="2:4" x14ac:dyDescent="0.2">
      <c r="B21" s="5" t="s">
        <v>41</v>
      </c>
      <c r="C21" s="6"/>
      <c r="D21" s="15">
        <f t="shared" ref="D21:D29" si="1">$C$18*C21</f>
        <v>0</v>
      </c>
    </row>
    <row r="22" spans="2:4" x14ac:dyDescent="0.2">
      <c r="B22" s="5" t="s">
        <v>42</v>
      </c>
      <c r="C22" s="6"/>
      <c r="D22" s="15">
        <f t="shared" si="1"/>
        <v>0</v>
      </c>
    </row>
    <row r="23" spans="2:4" x14ac:dyDescent="0.2">
      <c r="B23" s="5" t="s">
        <v>44</v>
      </c>
      <c r="C23" s="6">
        <v>50</v>
      </c>
      <c r="D23" s="15">
        <f t="shared" si="1"/>
        <v>1465</v>
      </c>
    </row>
    <row r="24" spans="2:4" x14ac:dyDescent="0.2">
      <c r="B24" s="5"/>
      <c r="C24" s="6"/>
      <c r="D24" s="15">
        <f t="shared" si="1"/>
        <v>0</v>
      </c>
    </row>
    <row r="25" spans="2:4" x14ac:dyDescent="0.2">
      <c r="B25" s="5"/>
      <c r="C25" s="6"/>
      <c r="D25" s="15">
        <f t="shared" si="1"/>
        <v>0</v>
      </c>
    </row>
    <row r="26" spans="2:4" x14ac:dyDescent="0.2">
      <c r="B26" s="5"/>
      <c r="C26" s="6"/>
      <c r="D26" s="15">
        <f t="shared" si="1"/>
        <v>0</v>
      </c>
    </row>
    <row r="27" spans="2:4" x14ac:dyDescent="0.2">
      <c r="B27" s="5"/>
      <c r="C27" s="6"/>
      <c r="D27" s="15">
        <f t="shared" si="1"/>
        <v>0</v>
      </c>
    </row>
    <row r="28" spans="2:4" x14ac:dyDescent="0.2">
      <c r="B28" s="5"/>
      <c r="C28" s="6"/>
      <c r="D28" s="15">
        <f t="shared" si="1"/>
        <v>0</v>
      </c>
    </row>
    <row r="29" spans="2:4" x14ac:dyDescent="0.2">
      <c r="B29" s="5"/>
      <c r="C29" s="6"/>
      <c r="D29" s="15">
        <f t="shared" si="1"/>
        <v>0</v>
      </c>
    </row>
    <row r="30" spans="2:4" x14ac:dyDescent="0.2">
      <c r="C30" s="9" t="s">
        <v>18</v>
      </c>
      <c r="D30" s="16">
        <f>SUM(D20:D29)</f>
        <v>2051</v>
      </c>
    </row>
    <row r="32" spans="2:4" s="12" customFormat="1" ht="19" x14ac:dyDescent="0.25">
      <c r="C32" s="12" t="s">
        <v>50</v>
      </c>
      <c r="D32" s="13">
        <f>D30+D15</f>
        <v>40301</v>
      </c>
    </row>
    <row r="34" spans="2:2" x14ac:dyDescent="0.2">
      <c r="B34" t="s">
        <v>43</v>
      </c>
    </row>
    <row r="36" spans="2:2" x14ac:dyDescent="0.2">
      <c r="B36" t="s">
        <v>46</v>
      </c>
    </row>
    <row r="37" spans="2:2" x14ac:dyDescent="0.2">
      <c r="B37" s="10" t="s">
        <v>45</v>
      </c>
    </row>
  </sheetData>
  <mergeCells count="4">
    <mergeCell ref="B2:D2"/>
    <mergeCell ref="C3:D3"/>
    <mergeCell ref="B17:D17"/>
    <mergeCell ref="C18:D18"/>
  </mergeCells>
  <phoneticPr fontId="3" type="noConversion"/>
  <hyperlinks>
    <hyperlink ref="B37" r:id="rId1" xr:uid="{BEE37702-47DD-AF41-99E8-D645BC6DCEF6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81FCA-E53F-9041-B465-09D966302C2D}">
  <dimension ref="B2:I14"/>
  <sheetViews>
    <sheetView showGridLines="0" zoomScale="150" zoomScaleNormal="150" workbookViewId="0">
      <selection activeCell="E26" sqref="E26"/>
    </sheetView>
  </sheetViews>
  <sheetFormatPr baseColWidth="10" defaultRowHeight="16" x14ac:dyDescent="0.2"/>
  <cols>
    <col min="1" max="1" width="3" customWidth="1"/>
    <col min="3" max="3" width="19.1640625" customWidth="1"/>
    <col min="4" max="4" width="14.5" bestFit="1" customWidth="1"/>
    <col min="5" max="5" width="13" bestFit="1" customWidth="1"/>
    <col min="9" max="9" width="17.33203125" customWidth="1"/>
  </cols>
  <sheetData>
    <row r="2" spans="2:9" ht="45" customHeight="1" x14ac:dyDescent="0.2">
      <c r="B2" s="30" t="s">
        <v>7</v>
      </c>
      <c r="C2" s="30"/>
      <c r="D2" s="30"/>
      <c r="E2" s="30"/>
      <c r="F2" s="30"/>
      <c r="G2" s="30"/>
      <c r="H2" s="30"/>
      <c r="I2" s="30"/>
    </row>
    <row r="3" spans="2:9" ht="45" customHeight="1" x14ac:dyDescent="0.2">
      <c r="B3" s="17" t="s">
        <v>2</v>
      </c>
      <c r="C3" s="17" t="s">
        <v>53</v>
      </c>
      <c r="D3" s="17" t="s">
        <v>20</v>
      </c>
      <c r="E3" s="17" t="s">
        <v>69</v>
      </c>
      <c r="F3" s="17" t="s">
        <v>70</v>
      </c>
      <c r="G3" s="17" t="s">
        <v>71</v>
      </c>
      <c r="H3" s="17" t="s">
        <v>72</v>
      </c>
      <c r="I3" s="17" t="s">
        <v>54</v>
      </c>
    </row>
    <row r="4" spans="2:9" x14ac:dyDescent="0.2">
      <c r="B4" s="5" t="s">
        <v>52</v>
      </c>
      <c r="C4" s="6" t="s">
        <v>55</v>
      </c>
      <c r="D4" s="7">
        <v>1200000</v>
      </c>
      <c r="E4" s="7">
        <v>500000</v>
      </c>
      <c r="F4" s="8">
        <v>500000</v>
      </c>
      <c r="G4" s="8">
        <v>10000</v>
      </c>
      <c r="H4" s="8">
        <v>300000</v>
      </c>
      <c r="I4" s="15">
        <f>D4-E4-F4+G4+H4</f>
        <v>510000</v>
      </c>
    </row>
    <row r="5" spans="2:9" x14ac:dyDescent="0.2">
      <c r="B5" s="5"/>
      <c r="C5" s="6"/>
      <c r="D5" s="7"/>
      <c r="E5" s="7"/>
      <c r="F5" s="8"/>
      <c r="G5" s="8"/>
      <c r="H5" s="8"/>
      <c r="I5" s="15">
        <f t="shared" ref="I5:I13" si="0">D5-E5-F5+G5+H5</f>
        <v>0</v>
      </c>
    </row>
    <row r="6" spans="2:9" x14ac:dyDescent="0.2">
      <c r="B6" s="5"/>
      <c r="C6" s="6"/>
      <c r="D6" s="7"/>
      <c r="E6" s="7"/>
      <c r="F6" s="8"/>
      <c r="G6" s="8"/>
      <c r="H6" s="8"/>
      <c r="I6" s="15">
        <f t="shared" si="0"/>
        <v>0</v>
      </c>
    </row>
    <row r="7" spans="2:9" x14ac:dyDescent="0.2">
      <c r="B7" s="5"/>
      <c r="C7" s="6"/>
      <c r="D7" s="7"/>
      <c r="E7" s="7"/>
      <c r="F7" s="8"/>
      <c r="G7" s="8"/>
      <c r="H7" s="8"/>
      <c r="I7" s="15">
        <f t="shared" si="0"/>
        <v>0</v>
      </c>
    </row>
    <row r="8" spans="2:9" x14ac:dyDescent="0.2">
      <c r="B8" s="5"/>
      <c r="C8" s="6"/>
      <c r="D8" s="7"/>
      <c r="E8" s="7"/>
      <c r="F8" s="8"/>
      <c r="G8" s="8"/>
      <c r="H8" s="8"/>
      <c r="I8" s="15">
        <f t="shared" si="0"/>
        <v>0</v>
      </c>
    </row>
    <row r="9" spans="2:9" x14ac:dyDescent="0.2">
      <c r="B9" s="5"/>
      <c r="C9" s="6"/>
      <c r="D9" s="7"/>
      <c r="E9" s="7"/>
      <c r="F9" s="8"/>
      <c r="G9" s="8"/>
      <c r="H9" s="8"/>
      <c r="I9" s="15">
        <f t="shared" si="0"/>
        <v>0</v>
      </c>
    </row>
    <row r="10" spans="2:9" x14ac:dyDescent="0.2">
      <c r="B10" s="5"/>
      <c r="C10" s="6"/>
      <c r="D10" s="7"/>
      <c r="E10" s="7"/>
      <c r="F10" s="8"/>
      <c r="G10" s="8"/>
      <c r="H10" s="8"/>
      <c r="I10" s="15">
        <f t="shared" si="0"/>
        <v>0</v>
      </c>
    </row>
    <row r="11" spans="2:9" x14ac:dyDescent="0.2">
      <c r="B11" s="5"/>
      <c r="C11" s="6"/>
      <c r="D11" s="7"/>
      <c r="E11" s="7"/>
      <c r="F11" s="8"/>
      <c r="G11" s="8"/>
      <c r="H11" s="8"/>
      <c r="I11" s="15">
        <f t="shared" si="0"/>
        <v>0</v>
      </c>
    </row>
    <row r="12" spans="2:9" x14ac:dyDescent="0.2">
      <c r="B12" s="5"/>
      <c r="C12" s="6"/>
      <c r="D12" s="7"/>
      <c r="E12" s="7"/>
      <c r="F12" s="8"/>
      <c r="G12" s="8"/>
      <c r="H12" s="8"/>
      <c r="I12" s="15">
        <f t="shared" si="0"/>
        <v>0</v>
      </c>
    </row>
    <row r="13" spans="2:9" x14ac:dyDescent="0.2">
      <c r="B13" s="5"/>
      <c r="C13" s="6"/>
      <c r="D13" s="7"/>
      <c r="E13" s="7"/>
      <c r="F13" s="8"/>
      <c r="G13" s="8"/>
      <c r="H13" s="8"/>
      <c r="I13" s="15">
        <f t="shared" si="0"/>
        <v>0</v>
      </c>
    </row>
    <row r="14" spans="2:9" x14ac:dyDescent="0.2">
      <c r="C14" s="3"/>
      <c r="D14" s="18"/>
      <c r="E14" s="19"/>
      <c r="F14" s="20" t="s">
        <v>18</v>
      </c>
      <c r="G14" s="20"/>
      <c r="H14" s="20"/>
      <c r="I14" s="15">
        <f>SUM(I4:I13)</f>
        <v>510000</v>
      </c>
    </row>
  </sheetData>
  <mergeCells count="1">
    <mergeCell ref="B2:I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C853-6677-A14B-A3C7-394851F3BE36}">
  <dimension ref="B2:G32"/>
  <sheetViews>
    <sheetView showGridLines="0" zoomScale="150" zoomScaleNormal="150" workbookViewId="0">
      <selection activeCell="F34" sqref="F34"/>
    </sheetView>
  </sheetViews>
  <sheetFormatPr baseColWidth="10" defaultRowHeight="16" x14ac:dyDescent="0.2"/>
  <cols>
    <col min="1" max="1" width="3.83203125" customWidth="1"/>
    <col min="4" max="4" width="12" bestFit="1" customWidth="1"/>
    <col min="5" max="5" width="13" customWidth="1"/>
    <col min="7" max="7" width="14.5" customWidth="1"/>
  </cols>
  <sheetData>
    <row r="2" spans="2:7" ht="40" customHeight="1" x14ac:dyDescent="0.2">
      <c r="B2" s="30" t="s">
        <v>56</v>
      </c>
      <c r="C2" s="30"/>
      <c r="D2" s="30"/>
      <c r="E2" s="30"/>
      <c r="F2" s="30"/>
      <c r="G2" s="30"/>
    </row>
    <row r="3" spans="2:7" ht="19" x14ac:dyDescent="0.25">
      <c r="B3" s="31" t="s">
        <v>73</v>
      </c>
      <c r="C3" s="31"/>
      <c r="D3" s="31"/>
      <c r="E3" s="31"/>
      <c r="F3" s="31"/>
      <c r="G3" s="31"/>
    </row>
    <row r="4" spans="2:7" ht="37" customHeight="1" x14ac:dyDescent="0.2">
      <c r="B4" s="4" t="s">
        <v>19</v>
      </c>
      <c r="C4" s="4" t="s">
        <v>29</v>
      </c>
      <c r="D4" s="4" t="s">
        <v>30</v>
      </c>
      <c r="E4" s="4" t="s">
        <v>20</v>
      </c>
      <c r="F4" s="4" t="s">
        <v>34</v>
      </c>
      <c r="G4" s="4" t="s">
        <v>35</v>
      </c>
    </row>
    <row r="5" spans="2:7" x14ac:dyDescent="0.2">
      <c r="B5" s="5" t="s">
        <v>57</v>
      </c>
      <c r="C5" s="6">
        <v>0.5</v>
      </c>
      <c r="D5" s="7">
        <v>75000</v>
      </c>
      <c r="E5" s="7">
        <f>C5*D5</f>
        <v>37500</v>
      </c>
      <c r="F5" s="7">
        <v>5010</v>
      </c>
      <c r="G5" s="8">
        <f>E5-(F5*C5)</f>
        <v>34995</v>
      </c>
    </row>
    <row r="6" spans="2:7" x14ac:dyDescent="0.2">
      <c r="B6" s="5" t="s">
        <v>58</v>
      </c>
      <c r="C6" s="6">
        <v>2</v>
      </c>
      <c r="D6" s="7">
        <v>2900</v>
      </c>
      <c r="E6" s="7">
        <f t="shared" ref="E6:E13" si="0">C6*D6</f>
        <v>5800</v>
      </c>
      <c r="F6" s="7">
        <v>290</v>
      </c>
      <c r="G6" s="8">
        <f t="shared" ref="G6:G13" si="1">E6-(F6*C6)</f>
        <v>5220</v>
      </c>
    </row>
    <row r="7" spans="2:7" x14ac:dyDescent="0.2">
      <c r="B7" s="5"/>
      <c r="C7" s="6"/>
      <c r="D7" s="7"/>
      <c r="E7" s="7">
        <f t="shared" si="0"/>
        <v>0</v>
      </c>
      <c r="F7" s="7"/>
      <c r="G7" s="8">
        <f t="shared" si="1"/>
        <v>0</v>
      </c>
    </row>
    <row r="8" spans="2:7" x14ac:dyDescent="0.2">
      <c r="B8" s="5"/>
      <c r="C8" s="6"/>
      <c r="D8" s="7"/>
      <c r="E8" s="7">
        <f t="shared" si="0"/>
        <v>0</v>
      </c>
      <c r="F8" s="7"/>
      <c r="G8" s="8">
        <f t="shared" si="1"/>
        <v>0</v>
      </c>
    </row>
    <row r="9" spans="2:7" x14ac:dyDescent="0.2">
      <c r="B9" s="5"/>
      <c r="C9" s="6"/>
      <c r="D9" s="7"/>
      <c r="E9" s="7">
        <f t="shared" si="0"/>
        <v>0</v>
      </c>
      <c r="F9" s="7"/>
      <c r="G9" s="8">
        <f t="shared" si="1"/>
        <v>0</v>
      </c>
    </row>
    <row r="10" spans="2:7" x14ac:dyDescent="0.2">
      <c r="B10" s="5"/>
      <c r="C10" s="6"/>
      <c r="D10" s="7"/>
      <c r="E10" s="7">
        <f t="shared" si="0"/>
        <v>0</v>
      </c>
      <c r="F10" s="7"/>
      <c r="G10" s="8">
        <f t="shared" si="1"/>
        <v>0</v>
      </c>
    </row>
    <row r="11" spans="2:7" x14ac:dyDescent="0.2">
      <c r="B11" s="5"/>
      <c r="C11" s="6"/>
      <c r="D11" s="7"/>
      <c r="E11" s="7">
        <f t="shared" si="0"/>
        <v>0</v>
      </c>
      <c r="F11" s="7"/>
      <c r="G11" s="8">
        <f t="shared" si="1"/>
        <v>0</v>
      </c>
    </row>
    <row r="12" spans="2:7" x14ac:dyDescent="0.2">
      <c r="B12" s="5"/>
      <c r="C12" s="6"/>
      <c r="D12" s="7"/>
      <c r="E12" s="7">
        <f t="shared" si="0"/>
        <v>0</v>
      </c>
      <c r="F12" s="7"/>
      <c r="G12" s="8">
        <f t="shared" si="1"/>
        <v>0</v>
      </c>
    </row>
    <row r="13" spans="2:7" x14ac:dyDescent="0.2">
      <c r="B13" s="5"/>
      <c r="C13" s="6"/>
      <c r="D13" s="7"/>
      <c r="E13" s="7">
        <f t="shared" si="0"/>
        <v>0</v>
      </c>
      <c r="F13" s="7"/>
      <c r="G13" s="8">
        <f t="shared" si="1"/>
        <v>0</v>
      </c>
    </row>
    <row r="14" spans="2:7" x14ac:dyDescent="0.2">
      <c r="C14" s="3"/>
      <c r="D14" s="9" t="s">
        <v>18</v>
      </c>
      <c r="E14" s="7">
        <f>SUM(E5:E13)</f>
        <v>43300</v>
      </c>
      <c r="F14" s="7"/>
      <c r="G14" s="8">
        <f>SUM(G5:G13)</f>
        <v>40215</v>
      </c>
    </row>
    <row r="18" spans="2:7" ht="19" x14ac:dyDescent="0.25">
      <c r="B18" s="31" t="s">
        <v>74</v>
      </c>
      <c r="C18" s="31"/>
      <c r="D18" s="31"/>
      <c r="E18" s="31"/>
      <c r="F18" s="31"/>
      <c r="G18" s="31"/>
    </row>
    <row r="19" spans="2:7" x14ac:dyDescent="0.2">
      <c r="B19" s="4" t="s">
        <v>19</v>
      </c>
      <c r="C19" s="4" t="s">
        <v>29</v>
      </c>
      <c r="D19" s="4" t="s">
        <v>30</v>
      </c>
      <c r="E19" s="4" t="s">
        <v>20</v>
      </c>
      <c r="F19" s="4" t="s">
        <v>34</v>
      </c>
      <c r="G19" s="4" t="s">
        <v>35</v>
      </c>
    </row>
    <row r="20" spans="2:7" x14ac:dyDescent="0.2">
      <c r="B20" s="5" t="s">
        <v>57</v>
      </c>
      <c r="C20" s="6">
        <v>0.1</v>
      </c>
      <c r="D20" s="7">
        <v>75000</v>
      </c>
      <c r="E20" s="7">
        <f>C20*D20</f>
        <v>7500</v>
      </c>
      <c r="F20" s="7">
        <v>5010</v>
      </c>
      <c r="G20" s="8">
        <f>E20-(F20*C20)</f>
        <v>6999</v>
      </c>
    </row>
    <row r="21" spans="2:7" x14ac:dyDescent="0.2">
      <c r="B21" s="5" t="s">
        <v>58</v>
      </c>
      <c r="C21" s="6">
        <v>2</v>
      </c>
      <c r="D21" s="7">
        <v>2900</v>
      </c>
      <c r="E21" s="7">
        <f t="shared" ref="E21" si="2">C21*D21</f>
        <v>5800</v>
      </c>
      <c r="F21" s="7">
        <v>290</v>
      </c>
      <c r="G21" s="8">
        <f t="shared" ref="G21" si="3">E21-(F21*C21)</f>
        <v>5220</v>
      </c>
    </row>
    <row r="22" spans="2:7" x14ac:dyDescent="0.2">
      <c r="B22" s="5"/>
      <c r="C22" s="6"/>
      <c r="D22" s="7"/>
      <c r="E22" s="7">
        <f t="shared" ref="E22:E28" si="4">C22*D22</f>
        <v>0</v>
      </c>
      <c r="F22" s="7"/>
      <c r="G22" s="8">
        <f t="shared" ref="G22:G28" si="5">E22-(F22*C22)</f>
        <v>0</v>
      </c>
    </row>
    <row r="23" spans="2:7" x14ac:dyDescent="0.2">
      <c r="B23" s="5"/>
      <c r="C23" s="6"/>
      <c r="D23" s="7"/>
      <c r="E23" s="7">
        <f t="shared" si="4"/>
        <v>0</v>
      </c>
      <c r="F23" s="7"/>
      <c r="G23" s="8">
        <f t="shared" si="5"/>
        <v>0</v>
      </c>
    </row>
    <row r="24" spans="2:7" x14ac:dyDescent="0.2">
      <c r="B24" s="5"/>
      <c r="C24" s="6"/>
      <c r="D24" s="7"/>
      <c r="E24" s="7">
        <f t="shared" si="4"/>
        <v>0</v>
      </c>
      <c r="F24" s="7"/>
      <c r="G24" s="8">
        <f t="shared" si="5"/>
        <v>0</v>
      </c>
    </row>
    <row r="25" spans="2:7" x14ac:dyDescent="0.2">
      <c r="B25" s="5"/>
      <c r="C25" s="6"/>
      <c r="D25" s="7"/>
      <c r="E25" s="7">
        <f t="shared" si="4"/>
        <v>0</v>
      </c>
      <c r="F25" s="7"/>
      <c r="G25" s="8">
        <f t="shared" si="5"/>
        <v>0</v>
      </c>
    </row>
    <row r="26" spans="2:7" x14ac:dyDescent="0.2">
      <c r="B26" s="5"/>
      <c r="C26" s="6"/>
      <c r="D26" s="7"/>
      <c r="E26" s="7">
        <f t="shared" si="4"/>
        <v>0</v>
      </c>
      <c r="F26" s="7"/>
      <c r="G26" s="8">
        <f t="shared" si="5"/>
        <v>0</v>
      </c>
    </row>
    <row r="27" spans="2:7" x14ac:dyDescent="0.2">
      <c r="B27" s="5"/>
      <c r="C27" s="6"/>
      <c r="D27" s="7"/>
      <c r="E27" s="7">
        <f t="shared" si="4"/>
        <v>0</v>
      </c>
      <c r="F27" s="7"/>
      <c r="G27" s="8">
        <f t="shared" si="5"/>
        <v>0</v>
      </c>
    </row>
    <row r="28" spans="2:7" x14ac:dyDescent="0.2">
      <c r="B28" s="5"/>
      <c r="C28" s="6"/>
      <c r="D28" s="7"/>
      <c r="E28" s="7">
        <f t="shared" si="4"/>
        <v>0</v>
      </c>
      <c r="F28" s="7"/>
      <c r="G28" s="8">
        <f t="shared" si="5"/>
        <v>0</v>
      </c>
    </row>
    <row r="29" spans="2:7" x14ac:dyDescent="0.2">
      <c r="C29" s="3"/>
      <c r="D29" s="9" t="s">
        <v>18</v>
      </c>
      <c r="E29" s="7">
        <f>SUM(E20:E28)</f>
        <v>13300</v>
      </c>
      <c r="F29" s="7"/>
      <c r="G29" s="8">
        <f>SUM(G20:G28)</f>
        <v>12219</v>
      </c>
    </row>
    <row r="32" spans="2:7" x14ac:dyDescent="0.2">
      <c r="F32" s="2" t="s">
        <v>50</v>
      </c>
      <c r="G32" s="11">
        <f>E29+E14</f>
        <v>56600</v>
      </c>
    </row>
  </sheetData>
  <mergeCells count="3">
    <mergeCell ref="B2:G2"/>
    <mergeCell ref="B3:G3"/>
    <mergeCell ref="B18:G1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49C5-5BEB-6341-A3AE-D78F320DB372}">
  <dimension ref="B2:G14"/>
  <sheetViews>
    <sheetView showGridLines="0" zoomScale="150" zoomScaleNormal="150" workbookViewId="0">
      <selection activeCell="C16" sqref="C16"/>
    </sheetView>
  </sheetViews>
  <sheetFormatPr baseColWidth="10" defaultRowHeight="16" x14ac:dyDescent="0.2"/>
  <cols>
    <col min="1" max="1" width="2.5" customWidth="1"/>
    <col min="7" max="7" width="15.6640625" customWidth="1"/>
  </cols>
  <sheetData>
    <row r="2" spans="2:7" ht="55" customHeight="1" x14ac:dyDescent="0.2">
      <c r="B2" s="33" t="s">
        <v>9</v>
      </c>
      <c r="C2" s="34"/>
      <c r="D2" s="34"/>
      <c r="E2" s="34"/>
      <c r="F2" s="34"/>
      <c r="G2" s="35"/>
    </row>
    <row r="3" spans="2:7" x14ac:dyDescent="0.2">
      <c r="B3" s="21" t="s">
        <v>19</v>
      </c>
      <c r="C3" s="22" t="s">
        <v>29</v>
      </c>
      <c r="D3" s="22" t="s">
        <v>30</v>
      </c>
      <c r="E3" s="22" t="s">
        <v>20</v>
      </c>
      <c r="F3" s="22" t="s">
        <v>34</v>
      </c>
      <c r="G3" s="22" t="s">
        <v>35</v>
      </c>
    </row>
    <row r="4" spans="2:7" x14ac:dyDescent="0.2">
      <c r="B4" s="23" t="s">
        <v>59</v>
      </c>
      <c r="C4" s="24">
        <v>1</v>
      </c>
      <c r="D4" s="25">
        <v>350</v>
      </c>
      <c r="E4" s="25">
        <f>D4*C4</f>
        <v>350</v>
      </c>
      <c r="F4" s="25">
        <v>300</v>
      </c>
      <c r="G4" s="26">
        <f>E4-(F4*C4)</f>
        <v>50</v>
      </c>
    </row>
    <row r="5" spans="2:7" x14ac:dyDescent="0.2">
      <c r="B5" s="23" t="s">
        <v>59</v>
      </c>
      <c r="C5" s="24">
        <v>1</v>
      </c>
      <c r="D5" s="25">
        <v>80</v>
      </c>
      <c r="E5" s="25">
        <f>D5*C5</f>
        <v>80</v>
      </c>
      <c r="F5" s="25">
        <v>70</v>
      </c>
      <c r="G5" s="26">
        <f>E5-(F5*C5)</f>
        <v>10</v>
      </c>
    </row>
    <row r="6" spans="2:7" x14ac:dyDescent="0.2">
      <c r="B6" s="23"/>
      <c r="C6" s="24"/>
      <c r="D6" s="25"/>
      <c r="E6" s="25"/>
      <c r="F6" s="25"/>
      <c r="G6" s="26"/>
    </row>
    <row r="7" spans="2:7" x14ac:dyDescent="0.2">
      <c r="B7" s="23"/>
      <c r="C7" s="24"/>
      <c r="D7" s="25"/>
      <c r="E7" s="25"/>
      <c r="F7" s="25"/>
      <c r="G7" s="26"/>
    </row>
    <row r="8" spans="2:7" x14ac:dyDescent="0.2">
      <c r="B8" s="23"/>
      <c r="C8" s="24"/>
      <c r="D8" s="25"/>
      <c r="E8" s="25"/>
      <c r="F8" s="25"/>
      <c r="G8" s="26"/>
    </row>
    <row r="9" spans="2:7" x14ac:dyDescent="0.2">
      <c r="B9" s="23"/>
      <c r="C9" s="24"/>
      <c r="D9" s="25"/>
      <c r="E9" s="25"/>
      <c r="F9" s="25"/>
      <c r="G9" s="26"/>
    </row>
    <row r="10" spans="2:7" x14ac:dyDescent="0.2">
      <c r="B10" s="23"/>
      <c r="C10" s="24"/>
      <c r="D10" s="25"/>
      <c r="E10" s="25"/>
      <c r="F10" s="25"/>
      <c r="G10" s="26"/>
    </row>
    <row r="11" spans="2:7" x14ac:dyDescent="0.2">
      <c r="B11" s="23"/>
      <c r="C11" s="24"/>
      <c r="D11" s="25"/>
      <c r="E11" s="25"/>
      <c r="F11" s="25"/>
      <c r="G11" s="26"/>
    </row>
    <row r="12" spans="2:7" x14ac:dyDescent="0.2">
      <c r="B12" s="23"/>
      <c r="C12" s="24"/>
      <c r="D12" s="25"/>
      <c r="E12" s="25"/>
      <c r="F12" s="25"/>
      <c r="G12" s="26"/>
    </row>
    <row r="13" spans="2:7" x14ac:dyDescent="0.2">
      <c r="B13" s="27"/>
      <c r="C13" s="28"/>
      <c r="D13" s="29" t="s">
        <v>18</v>
      </c>
      <c r="E13" s="25">
        <f>SUM(E4:E12)</f>
        <v>430</v>
      </c>
      <c r="F13" s="25"/>
      <c r="G13" s="26">
        <f>SUM(G4:G12)</f>
        <v>60</v>
      </c>
    </row>
    <row r="14" spans="2:7" x14ac:dyDescent="0.2">
      <c r="B14" s="27"/>
      <c r="C14" s="27"/>
      <c r="D14" s="27"/>
      <c r="E14" s="27"/>
      <c r="F14" s="27"/>
      <c r="G14" s="27"/>
    </row>
  </sheetData>
  <mergeCells count="1">
    <mergeCell ref="B2:G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3A558-4BBE-B04D-8828-A1BA3762198F}">
  <dimension ref="B2:E14"/>
  <sheetViews>
    <sheetView showGridLines="0" zoomScale="150" zoomScaleNormal="150" workbookViewId="0">
      <selection activeCell="G5" sqref="G5"/>
    </sheetView>
  </sheetViews>
  <sheetFormatPr baseColWidth="10" defaultRowHeight="16" x14ac:dyDescent="0.2"/>
  <cols>
    <col min="1" max="1" width="3" customWidth="1"/>
    <col min="2" max="2" width="15.83203125" customWidth="1"/>
    <col min="3" max="3" width="15.6640625" customWidth="1"/>
    <col min="4" max="5" width="12" bestFit="1" customWidth="1"/>
  </cols>
  <sheetData>
    <row r="2" spans="2:5" ht="55" customHeight="1" x14ac:dyDescent="0.2">
      <c r="B2" s="37" t="s">
        <v>60</v>
      </c>
      <c r="C2" s="37"/>
      <c r="D2" s="37"/>
      <c r="E2" s="37"/>
    </row>
    <row r="3" spans="2:5" x14ac:dyDescent="0.2">
      <c r="B3" s="21" t="s">
        <v>61</v>
      </c>
      <c r="C3" s="22" t="s">
        <v>62</v>
      </c>
      <c r="D3" s="22" t="s">
        <v>63</v>
      </c>
      <c r="E3" s="22" t="s">
        <v>64</v>
      </c>
    </row>
    <row r="4" spans="2:5" x14ac:dyDescent="0.2">
      <c r="B4" s="23" t="s">
        <v>65</v>
      </c>
      <c r="C4" s="25" t="s">
        <v>66</v>
      </c>
      <c r="D4" s="25">
        <v>-5000</v>
      </c>
      <c r="E4" s="25">
        <v>0</v>
      </c>
    </row>
    <row r="5" spans="2:5" x14ac:dyDescent="0.2">
      <c r="B5" s="23" t="s">
        <v>67</v>
      </c>
      <c r="C5" s="25" t="s">
        <v>68</v>
      </c>
      <c r="D5" s="25">
        <v>-25000</v>
      </c>
      <c r="E5" s="25">
        <v>5500</v>
      </c>
    </row>
    <row r="6" spans="2:5" x14ac:dyDescent="0.2">
      <c r="B6" s="23"/>
      <c r="C6" s="25"/>
      <c r="D6" s="25"/>
      <c r="E6" s="25"/>
    </row>
    <row r="7" spans="2:5" x14ac:dyDescent="0.2">
      <c r="B7" s="23"/>
      <c r="C7" s="25"/>
      <c r="D7" s="25"/>
      <c r="E7" s="25"/>
    </row>
    <row r="8" spans="2:5" x14ac:dyDescent="0.2">
      <c r="B8" s="23"/>
      <c r="C8" s="25"/>
      <c r="D8" s="25"/>
      <c r="E8" s="25"/>
    </row>
    <row r="9" spans="2:5" x14ac:dyDescent="0.2">
      <c r="B9" s="23"/>
      <c r="C9" s="25"/>
      <c r="D9" s="25"/>
      <c r="E9" s="25"/>
    </row>
    <row r="10" spans="2:5" x14ac:dyDescent="0.2">
      <c r="B10" s="23"/>
      <c r="C10" s="25"/>
      <c r="D10" s="25"/>
      <c r="E10" s="25"/>
    </row>
    <row r="11" spans="2:5" x14ac:dyDescent="0.2">
      <c r="B11" s="23"/>
      <c r="C11" s="25"/>
      <c r="D11" s="25"/>
      <c r="E11" s="25"/>
    </row>
    <row r="12" spans="2:5" x14ac:dyDescent="0.2">
      <c r="B12" s="23"/>
      <c r="C12" s="25"/>
      <c r="D12" s="25"/>
      <c r="E12" s="25"/>
    </row>
    <row r="13" spans="2:5" x14ac:dyDescent="0.2">
      <c r="B13" s="27"/>
      <c r="C13" s="29" t="s">
        <v>18</v>
      </c>
      <c r="D13" s="25">
        <f>SUM(D4:D12)</f>
        <v>-30000</v>
      </c>
      <c r="E13" s="36">
        <f>D13+SUM(E4:E12)</f>
        <v>-24500</v>
      </c>
    </row>
    <row r="14" spans="2:5" x14ac:dyDescent="0.2">
      <c r="B14" s="27"/>
      <c r="C14" s="27"/>
      <c r="D14" s="27"/>
      <c r="E14" s="27"/>
    </row>
  </sheetData>
  <mergeCells count="1">
    <mergeCell ref="B2:E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Übersicht</vt:lpstr>
      <vt:lpstr>Konten</vt:lpstr>
      <vt:lpstr>Tresor</vt:lpstr>
      <vt:lpstr>Aktien &amp; Anleihen</vt:lpstr>
      <vt:lpstr>Gold &amp; Silber</vt:lpstr>
      <vt:lpstr>Immobilien</vt:lpstr>
      <vt:lpstr>Krypto</vt:lpstr>
      <vt:lpstr>Sonstiges</vt:lpstr>
      <vt:lpstr>Kredite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 Kuhlmann</dc:creator>
  <cp:lastModifiedBy>Philipp Kuhlmann</cp:lastModifiedBy>
  <dcterms:created xsi:type="dcterms:W3CDTF">2020-07-20T08:39:41Z</dcterms:created>
  <dcterms:modified xsi:type="dcterms:W3CDTF">2024-11-19T02:51:18Z</dcterms:modified>
</cp:coreProperties>
</file>