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medikamentenverbrauch/"/>
    </mc:Choice>
  </mc:AlternateContent>
  <bookViews>
    <workbookView xWindow="260" yWindow="460" windowWidth="28820" windowHeight="20540" xr2:uid="{00000000-000D-0000-FFFF-FFFF00000000}"/>
  </bookViews>
  <sheets>
    <sheet name="Bestellung" sheetId="2" r:id="rId1"/>
    <sheet name="Manuell" sheetId="4" state="hidden" r:id="rId2"/>
    <sheet name="MEDITHEK" sheetId="3" r:id="rId3"/>
  </sheets>
  <definedNames>
    <definedName name="_GoBack" localSheetId="2">MEDITHEK!$S$5</definedName>
    <definedName name="_xlnm.Print_Area" localSheetId="0">Bestellung!$A$1:$E$39</definedName>
    <definedName name="_xlnm.Print_Area" localSheetId="1">Manuell!$A$1:$E$39</definedName>
  </definedNames>
  <calcPr calcId="171027"/>
  <fileRecoveryPr autoRecover="0"/>
</workbook>
</file>

<file path=xl/calcChain.xml><?xml version="1.0" encoding="utf-8"?>
<calcChain xmlns="http://schemas.openxmlformats.org/spreadsheetml/2006/main">
  <c r="B7" i="2" l="1"/>
  <c r="B6" i="2"/>
  <c r="B9" i="2"/>
  <c r="B10" i="2"/>
  <c r="B11" i="2"/>
  <c r="B8" i="2"/>
  <c r="D7" i="2"/>
  <c r="D8" i="2"/>
  <c r="D9" i="2"/>
  <c r="D10" i="2"/>
  <c r="D11" i="2"/>
  <c r="B1" i="3"/>
  <c r="D6" i="2" l="1"/>
  <c r="E7" i="4" l="1"/>
  <c r="E8" i="4"/>
  <c r="E9" i="4"/>
  <c r="E10" i="4"/>
  <c r="E11" i="4"/>
  <c r="E6" i="4"/>
  <c r="F4" i="4" s="1"/>
  <c r="E11" i="2" l="1"/>
  <c r="E10" i="2"/>
  <c r="E9" i="2"/>
  <c r="E8" i="2"/>
  <c r="E7" i="2"/>
  <c r="E6" i="2" l="1"/>
  <c r="F4" i="2" s="1"/>
  <c r="K10" i="3"/>
  <c r="K9" i="3"/>
  <c r="N9" i="3" s="1"/>
  <c r="M9" i="3" s="1"/>
  <c r="K8" i="3"/>
  <c r="N8" i="3" s="1"/>
  <c r="M8" i="3" s="1"/>
  <c r="K7" i="3"/>
  <c r="N7" i="3" s="1"/>
  <c r="M7" i="3" s="1"/>
  <c r="K6" i="3"/>
  <c r="K5" i="3"/>
  <c r="L5" i="3" s="1"/>
  <c r="F5" i="3" s="1"/>
  <c r="N6" i="3" l="1"/>
  <c r="M6" i="3" s="1"/>
  <c r="L6" i="3"/>
  <c r="F6" i="3" s="1"/>
  <c r="G7" i="3"/>
  <c r="N10" i="3"/>
  <c r="M10" i="3" s="1"/>
  <c r="L7" i="3"/>
  <c r="F7" i="3" s="1"/>
  <c r="L8" i="3"/>
  <c r="F8" i="3" s="1"/>
  <c r="N5" i="3"/>
  <c r="L9" i="3"/>
  <c r="F9" i="3" s="1"/>
  <c r="L10" i="3"/>
  <c r="F10" i="3" s="1"/>
  <c r="G9" i="3"/>
  <c r="G8" i="3"/>
  <c r="G6" i="3" l="1"/>
  <c r="G10" i="3"/>
  <c r="G5" i="3"/>
  <c r="M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Rieber</author>
  </authors>
  <commentList>
    <comment ref="D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Das Datum des Starts jedes Mdikament setzen, Bei neuer Packung entweder die Anzahl Tabletten erhöhen oderund das Datum anpassen.
</t>
        </r>
      </text>
    </comment>
    <comment ref="E2" authorId="0" shapeId="0" xr:uid="{00000000-0006-0000-0200-000002000000}">
      <text>
        <r>
          <rPr>
            <b/>
            <sz val="10"/>
            <color indexed="81"/>
            <rFont val="Tahoma"/>
            <family val="2"/>
          </rPr>
          <t>Effektive</t>
        </r>
        <r>
          <rPr>
            <sz val="9"/>
            <color indexed="81"/>
            <rFont val="Tahoma"/>
            <family val="2"/>
          </rPr>
          <t xml:space="preserve"> Anzahl eingeben und Datum für Ist-Bestand anpassen
</t>
        </r>
      </text>
    </comment>
  </commentList>
</comments>
</file>

<file path=xl/sharedStrings.xml><?xml version="1.0" encoding="utf-8"?>
<sst xmlns="http://schemas.openxmlformats.org/spreadsheetml/2006/main" count="58" uniqueCount="42">
  <si>
    <t>Medikament</t>
  </si>
  <si>
    <t>Torasemid</t>
  </si>
  <si>
    <t>Diamicron</t>
  </si>
  <si>
    <t>Metformin</t>
  </si>
  <si>
    <t>morgens</t>
  </si>
  <si>
    <t>abends</t>
  </si>
  <si>
    <t>mittags</t>
  </si>
  <si>
    <t>Datum</t>
  </si>
  <si>
    <t>BisoHexal</t>
  </si>
  <si>
    <r>
      <t xml:space="preserve">Vocado </t>
    </r>
    <r>
      <rPr>
        <sz val="8"/>
        <color theme="1"/>
        <rFont val="Calibri"/>
        <family val="2"/>
      </rPr>
      <t>40/5/12.5</t>
    </r>
  </si>
  <si>
    <t>Total Tag</t>
  </si>
  <si>
    <t>Packungs-Einheit</t>
  </si>
  <si>
    <t>Medikamenten-Bestellung</t>
  </si>
  <si>
    <t>Christian Rieber, In den Klosterreben 36, CH 4052 Basel</t>
  </si>
  <si>
    <t>Artikel</t>
  </si>
  <si>
    <t>Anzahl</t>
  </si>
  <si>
    <t>Abholung voraussichtlich:</t>
  </si>
  <si>
    <t>Grösse Stk</t>
  </si>
  <si>
    <t>Rezept Info:</t>
  </si>
  <si>
    <t>Preis in     €</t>
  </si>
  <si>
    <t>€</t>
  </si>
  <si>
    <t>Total Einkauf</t>
  </si>
  <si>
    <t>Rezeptur</t>
  </si>
  <si>
    <t>Verbrauch</t>
  </si>
  <si>
    <t>Einzeln pro Packung</t>
  </si>
  <si>
    <t>gültig bis</t>
  </si>
  <si>
    <t>absolutes Ende</t>
  </si>
  <si>
    <t xml:space="preserve">Eingang letzter Kauf </t>
  </si>
  <si>
    <t>Aspirin Protect</t>
  </si>
  <si>
    <t>Bestand-per Datum</t>
  </si>
  <si>
    <t>Stk. Restbestand</t>
  </si>
  <si>
    <t>Heute</t>
  </si>
  <si>
    <t>X</t>
  </si>
  <si>
    <t>A</t>
  </si>
  <si>
    <t>Vocado 40/5/12.5</t>
  </si>
  <si>
    <r>
      <rPr>
        <sz val="16"/>
        <color rgb="FF26FAB8"/>
        <rFont val="Wingdings 3"/>
        <family val="1"/>
        <charset val="2"/>
      </rPr>
      <t>t</t>
    </r>
    <r>
      <rPr>
        <sz val="10"/>
        <color rgb="FF26FAB8"/>
        <rFont val="Calibri"/>
        <family val="2"/>
      </rPr>
      <t xml:space="preserve"> </t>
    </r>
    <r>
      <rPr>
        <sz val="10"/>
        <color theme="1"/>
        <rFont val="Calibri"/>
        <family val="2"/>
      </rPr>
      <t>Tage verbleibend</t>
    </r>
  </si>
  <si>
    <r>
      <t xml:space="preserve">Bestellen                    </t>
    </r>
    <r>
      <rPr>
        <sz val="24"/>
        <color rgb="FFC00000"/>
        <rFont val="Wingdings 3"/>
        <family val="1"/>
        <charset val="2"/>
      </rPr>
      <t>q</t>
    </r>
  </si>
  <si>
    <r>
      <t>Datum für</t>
    </r>
    <r>
      <rPr>
        <sz val="10"/>
        <color theme="3" tint="-0.249977111117893"/>
        <rFont val="Calibri"/>
        <family val="2"/>
      </rPr>
      <t xml:space="preserve"> Ist</t>
    </r>
    <r>
      <rPr>
        <sz val="10"/>
        <color theme="1"/>
        <rFont val="Calibri"/>
        <family val="2"/>
      </rPr>
      <t xml:space="preserve"> Bestand </t>
    </r>
    <r>
      <rPr>
        <sz val="10"/>
        <color rgb="FFFF0000"/>
        <rFont val="Wingdings 3"/>
        <family val="1"/>
        <charset val="2"/>
      </rPr>
      <t>q</t>
    </r>
  </si>
  <si>
    <r>
      <rPr>
        <sz val="10"/>
        <color theme="4" tint="0.79998168889431442"/>
        <rFont val="Calibri"/>
        <family val="2"/>
      </rPr>
      <t xml:space="preserve">Bestellung </t>
    </r>
    <r>
      <rPr>
        <sz val="10"/>
        <color theme="1"/>
        <rFont val="Calibri"/>
        <family val="2"/>
      </rPr>
      <t xml:space="preserve">                                 </t>
    </r>
    <r>
      <rPr>
        <sz val="10"/>
        <color theme="5" tint="0.39997558519241921"/>
        <rFont val="Calibri"/>
        <family val="2"/>
      </rPr>
      <t>(+5 Tage)</t>
    </r>
  </si>
  <si>
    <r>
      <t>X</t>
    </r>
    <r>
      <rPr>
        <b/>
        <sz val="12"/>
        <color theme="9" tint="-0.499984740745262"/>
        <rFont val="Wingdings"/>
        <charset val="2"/>
      </rPr>
      <t>ü</t>
    </r>
  </si>
  <si>
    <r>
      <t>X</t>
    </r>
    <r>
      <rPr>
        <b/>
        <sz val="12"/>
        <color rgb="FFC00000"/>
        <rFont val="Wingdings"/>
        <charset val="2"/>
      </rPr>
      <t>ü</t>
    </r>
  </si>
  <si>
    <t>Hans Mustermann, Musterstrasse 15,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</si>
</sst>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mmmm"/>
    <numFmt numFmtId="166" formatCode="bb\ase\l\,\ dd/mm/yyyy"/>
    <numFmt numFmtId="167" formatCode="dd/mm/yy;@"/>
    <numFmt numFmtId="168" formatCode="[$-F800]dddd\,\ mmmm\ dd\,\ yyyy"/>
    <numFmt numFmtId="169" formatCode="#,##0.00_-\ [$€-1];#,##0.00\-\ [$€-1]"/>
    <numFmt numFmtId="170" formatCode="[$-807]d/\ mmmm\ yyyy;@"/>
    <numFmt numFmtId="171" formatCode="dd/mm/yyyy;@"/>
    <numFmt numFmtId="172" formatCode="dd/\ \ \ mmm/\ \ \ yyyy"/>
  </numFmts>
  <fonts count="51" x14ac:knownFonts="1">
    <font>
      <sz val="10"/>
      <color theme="1"/>
      <name val="Calibri"/>
      <family val="2"/>
    </font>
    <font>
      <sz val="8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sz val="10"/>
      <color theme="1"/>
      <name val="Calibri"/>
      <family val="2"/>
    </font>
    <font>
      <sz val="10"/>
      <color theme="3" tint="-0.249977111117893"/>
      <name val="Calibri"/>
      <family val="2"/>
    </font>
    <font>
      <b/>
      <sz val="12"/>
      <color theme="1"/>
      <name val="Calibri"/>
      <family val="2"/>
    </font>
    <font>
      <b/>
      <u/>
      <sz val="26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FF0000"/>
      <name val="Calibri"/>
      <family val="2"/>
    </font>
    <font>
      <sz val="16"/>
      <color theme="1"/>
      <name val="Calibri"/>
      <family val="2"/>
    </font>
    <font>
      <sz val="16"/>
      <name val="Calibri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u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6"/>
      <color rgb="FF26FAB8"/>
      <name val="Wingdings 3"/>
      <family val="1"/>
      <charset val="2"/>
    </font>
    <font>
      <sz val="10"/>
      <color rgb="FF26FAB8"/>
      <name val="Calibri"/>
      <family val="2"/>
    </font>
    <font>
      <b/>
      <sz val="16"/>
      <color rgb="FFFF0000"/>
      <name val="Calibri"/>
      <family val="2"/>
      <scheme val="minor"/>
    </font>
    <font>
      <sz val="24"/>
      <color rgb="FFC00000"/>
      <name val="Wingdings 3"/>
      <family val="1"/>
      <charset val="2"/>
    </font>
    <font>
      <b/>
      <i/>
      <sz val="12"/>
      <color rgb="FF00B050"/>
      <name val="Calibri"/>
      <family val="2"/>
    </font>
    <font>
      <sz val="10"/>
      <color rgb="FFFF0000"/>
      <name val="Wingdings 3"/>
      <family val="1"/>
      <charset val="2"/>
    </font>
    <font>
      <sz val="9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4" tint="0.79998168889431442"/>
      <name val="Calibri"/>
      <family val="2"/>
    </font>
    <font>
      <sz val="10"/>
      <color theme="5" tint="0.39997558519241921"/>
      <name val="Calibri"/>
      <family val="2"/>
    </font>
    <font>
      <i/>
      <sz val="10"/>
      <color theme="5" tint="-0.249977111117893"/>
      <name val="Calibri"/>
      <family val="2"/>
    </font>
    <font>
      <b/>
      <sz val="11"/>
      <color rgb="FF002060"/>
      <name val="Calibri"/>
      <family val="2"/>
    </font>
    <font>
      <b/>
      <sz val="10"/>
      <color rgb="FFFFFF00"/>
      <name val="Calibri"/>
      <family val="2"/>
    </font>
    <font>
      <sz val="10"/>
      <color theme="3" tint="-0.249977111117893"/>
      <name val="Calibri"/>
      <family val="2"/>
    </font>
    <font>
      <b/>
      <sz val="12"/>
      <color theme="6" tint="-0.499984740745262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</font>
    <font>
      <b/>
      <sz val="12"/>
      <color rgb="FF00B0F0"/>
      <name val="Calibri"/>
      <family val="2"/>
    </font>
    <font>
      <b/>
      <sz val="12"/>
      <color theme="1"/>
      <name val="Calibri"/>
      <family val="2"/>
    </font>
    <font>
      <b/>
      <sz val="12"/>
      <color rgb="FF00B050"/>
      <name val="Calibri"/>
      <family val="2"/>
    </font>
    <font>
      <b/>
      <sz val="10"/>
      <color theme="6" tint="-0.499984740745262"/>
      <name val="Calibri"/>
      <family val="2"/>
    </font>
    <font>
      <sz val="10"/>
      <color theme="9" tint="-0.249977111117893"/>
      <name val="Calibri"/>
      <family val="2"/>
    </font>
    <font>
      <b/>
      <sz val="10"/>
      <color theme="3" tint="-0.499984740745262"/>
      <name val="Calibri"/>
      <family val="2"/>
    </font>
    <font>
      <b/>
      <sz val="10"/>
      <color rgb="FF00B0F0"/>
      <name val="Calibri"/>
      <family val="2"/>
    </font>
    <font>
      <b/>
      <sz val="10"/>
      <name val="Calibri"/>
      <family val="2"/>
    </font>
    <font>
      <b/>
      <sz val="12"/>
      <color theme="9" tint="-0.499984740745262"/>
      <name val="Calibri"/>
      <family val="2"/>
    </font>
    <font>
      <sz val="10"/>
      <name val="Calibri"/>
      <family val="2"/>
    </font>
    <font>
      <b/>
      <sz val="12"/>
      <color rgb="FFC00000"/>
      <name val="Calibri"/>
      <family val="2"/>
    </font>
    <font>
      <b/>
      <sz val="12"/>
      <color theme="9" tint="-0.499984740745262"/>
      <name val="Wingdings"/>
      <charset val="2"/>
    </font>
    <font>
      <b/>
      <sz val="12"/>
      <color rgb="FFC00000"/>
      <name val="Wingdings"/>
      <charset val="2"/>
    </font>
    <font>
      <b/>
      <sz val="14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87862"/>
        <bgColor indexed="64"/>
      </patternFill>
    </fill>
    <fill>
      <patternFill patternType="solid">
        <fgColor rgb="FF4F875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gradientFill degree="90">
        <stop position="0">
          <color rgb="FFFFFF00"/>
        </stop>
        <stop position="0.5">
          <color rgb="FFC0000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</fills>
  <borders count="40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499984740745262"/>
      </top>
      <bottom style="thin">
        <color theme="0" tint="-0.24994659260841701"/>
      </bottom>
      <diagonal/>
    </border>
    <border>
      <left style="medium">
        <color theme="0" tint="-0.499984740745262"/>
      </left>
      <right style="medium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medium">
        <color theme="0" tint="-0.34998626667073579"/>
      </right>
      <top style="thin">
        <color theme="0" tint="-0.24994659260841701"/>
      </top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499984740745262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thin">
        <color theme="0" tint="-0.24994659260841701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4" fontId="4" fillId="0" borderId="0" xfId="1" applyFont="1" applyAlignment="1">
      <alignment vertical="center"/>
    </xf>
    <xf numFmtId="164" fontId="2" fillId="0" borderId="0" xfId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11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64" fontId="11" fillId="0" borderId="11" xfId="1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2" fillId="0" borderId="11" xfId="0" applyFont="1" applyBorder="1" applyAlignment="1"/>
    <xf numFmtId="0" fontId="12" fillId="0" borderId="11" xfId="0" applyFont="1" applyBorder="1" applyAlignment="1">
      <alignment horizontal="center"/>
    </xf>
    <xf numFmtId="164" fontId="12" fillId="0" borderId="11" xfId="0" applyNumberFormat="1" applyFont="1" applyBorder="1" applyAlignment="1">
      <alignment vertical="center"/>
    </xf>
    <xf numFmtId="169" fontId="11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4" fontId="18" fillId="0" borderId="5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2" fillId="0" borderId="29" xfId="0" applyNumberFormat="1" applyFont="1" applyBorder="1" applyAlignment="1">
      <alignment horizontal="center" vertical="top" wrapText="1"/>
    </xf>
    <xf numFmtId="14" fontId="24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textRotation="90"/>
    </xf>
    <xf numFmtId="0" fontId="17" fillId="2" borderId="3" xfId="0" applyFont="1" applyFill="1" applyBorder="1" applyAlignment="1">
      <alignment horizontal="center" vertical="center" textRotation="90" wrapText="1"/>
    </xf>
    <xf numFmtId="0" fontId="27" fillId="13" borderId="30" xfId="0" applyNumberFormat="1" applyFont="1" applyFill="1" applyBorder="1" applyAlignment="1">
      <alignment horizontal="center" vertical="center" wrapText="1"/>
    </xf>
    <xf numFmtId="165" fontId="17" fillId="0" borderId="7" xfId="0" applyNumberFormat="1" applyFont="1" applyBorder="1" applyAlignment="1">
      <alignment horizontal="center" vertical="center" textRotation="90"/>
    </xf>
    <xf numFmtId="165" fontId="17" fillId="0" borderId="8" xfId="0" applyNumberFormat="1" applyFont="1" applyBorder="1" applyAlignment="1">
      <alignment horizontal="center" vertical="center" textRotation="90"/>
    </xf>
    <xf numFmtId="0" fontId="17" fillId="4" borderId="2" xfId="0" applyFont="1" applyFill="1" applyBorder="1" applyAlignment="1">
      <alignment vertical="center"/>
    </xf>
    <xf numFmtId="0" fontId="30" fillId="4" borderId="14" xfId="0" applyFont="1" applyFill="1" applyBorder="1" applyAlignment="1">
      <alignment horizontal="center" vertical="center"/>
    </xf>
    <xf numFmtId="171" fontId="17" fillId="4" borderId="28" xfId="0" applyNumberFormat="1" applyFont="1" applyFill="1" applyBorder="1" applyAlignment="1" applyProtection="1">
      <alignment horizontal="center" vertical="center"/>
      <protection locked="0"/>
    </xf>
    <xf numFmtId="167" fontId="31" fillId="4" borderId="15" xfId="0" applyNumberFormat="1" applyFont="1" applyFill="1" applyBorder="1" applyAlignment="1" applyProtection="1">
      <alignment horizontal="center" vertical="center"/>
      <protection locked="0"/>
    </xf>
    <xf numFmtId="0" fontId="32" fillId="7" borderId="11" xfId="0" applyNumberFormat="1" applyFont="1" applyFill="1" applyBorder="1" applyAlignment="1" applyProtection="1">
      <alignment horizontal="center" vertical="center"/>
      <protection locked="0"/>
    </xf>
    <xf numFmtId="1" fontId="17" fillId="5" borderId="26" xfId="0" applyNumberFormat="1" applyFont="1" applyFill="1" applyBorder="1" applyAlignment="1">
      <alignment horizontal="center" vertical="center"/>
    </xf>
    <xf numFmtId="1" fontId="16" fillId="4" borderId="15" xfId="0" applyNumberFormat="1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33" fillId="4" borderId="15" xfId="0" applyNumberFormat="1" applyFont="1" applyFill="1" applyBorder="1" applyAlignment="1">
      <alignment horizontal="center" vertical="center"/>
    </xf>
    <xf numFmtId="167" fontId="34" fillId="4" borderId="28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vertical="center"/>
    </xf>
    <xf numFmtId="0" fontId="30" fillId="0" borderId="17" xfId="0" applyFont="1" applyBorder="1" applyAlignment="1">
      <alignment horizontal="center" vertical="center"/>
    </xf>
    <xf numFmtId="171" fontId="17" fillId="0" borderId="28" xfId="0" applyNumberFormat="1" applyFont="1" applyBorder="1" applyAlignment="1" applyProtection="1">
      <alignment horizontal="center" vertical="center"/>
      <protection locked="0"/>
    </xf>
    <xf numFmtId="167" fontId="31" fillId="0" borderId="18" xfId="0" applyNumberFormat="1" applyFont="1" applyBorder="1" applyAlignment="1" applyProtection="1">
      <alignment horizontal="center" vertical="center"/>
      <protection locked="0"/>
    </xf>
    <xf numFmtId="0" fontId="42" fillId="8" borderId="11" xfId="0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167" fontId="31" fillId="4" borderId="18" xfId="0" applyNumberFormat="1" applyFont="1" applyFill="1" applyBorder="1" applyAlignment="1" applyProtection="1">
      <alignment horizontal="center" vertical="center"/>
      <protection locked="0"/>
    </xf>
    <xf numFmtId="0" fontId="32" fillId="10" borderId="11" xfId="0" applyFont="1" applyFill="1" applyBorder="1" applyAlignment="1" applyProtection="1">
      <alignment horizontal="center" vertical="center"/>
      <protection locked="0"/>
    </xf>
    <xf numFmtId="1" fontId="17" fillId="5" borderId="27" xfId="0" applyNumberFormat="1" applyFont="1" applyFill="1" applyBorder="1" applyAlignment="1">
      <alignment horizontal="center" vertical="center"/>
    </xf>
    <xf numFmtId="1" fontId="16" fillId="4" borderId="18" xfId="0" applyNumberFormat="1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33" fillId="4" borderId="18" xfId="0" applyNumberFormat="1" applyFont="1" applyFill="1" applyBorder="1" applyAlignment="1">
      <alignment horizontal="center" vertical="center"/>
    </xf>
    <xf numFmtId="0" fontId="44" fillId="9" borderId="11" xfId="0" applyFont="1" applyFill="1" applyBorder="1" applyAlignment="1" applyProtection="1">
      <alignment horizontal="center" vertical="center"/>
      <protection locked="0"/>
    </xf>
    <xf numFmtId="1" fontId="16" fillId="0" borderId="18" xfId="0" applyNumberFormat="1" applyFont="1" applyBorder="1" applyAlignment="1">
      <alignment horizontal="center" vertical="center"/>
    </xf>
    <xf numFmtId="0" fontId="33" fillId="2" borderId="18" xfId="0" applyNumberFormat="1" applyFont="1" applyFill="1" applyBorder="1" applyAlignment="1">
      <alignment horizontal="center" vertical="center"/>
    </xf>
    <xf numFmtId="0" fontId="32" fillId="11" borderId="11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vertical="center"/>
    </xf>
    <xf numFmtId="0" fontId="30" fillId="0" borderId="19" xfId="0" applyFont="1" applyBorder="1" applyAlignment="1">
      <alignment horizontal="center" vertical="center"/>
    </xf>
    <xf numFmtId="167" fontId="31" fillId="0" borderId="20" xfId="0" applyNumberFormat="1" applyFont="1" applyBorder="1" applyAlignment="1" applyProtection="1">
      <alignment horizontal="center" vertical="center"/>
      <protection locked="0"/>
    </xf>
    <xf numFmtId="0" fontId="43" fillId="12" borderId="11" xfId="0" applyFont="1" applyFill="1" applyBorder="1" applyAlignment="1" applyProtection="1">
      <alignment horizontal="center" vertical="center"/>
      <protection locked="0"/>
    </xf>
    <xf numFmtId="1" fontId="16" fillId="0" borderId="20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33" fillId="2" borderId="20" xfId="0" applyNumberFormat="1" applyFont="1" applyFill="1" applyBorder="1" applyAlignment="1">
      <alignment horizontal="center" vertical="center"/>
    </xf>
    <xf numFmtId="14" fontId="17" fillId="0" borderId="0" xfId="0" applyNumberFormat="1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15" borderId="12" xfId="0" applyFont="1" applyFill="1" applyBorder="1" applyAlignment="1">
      <alignment horizontal="center" vertical="center" textRotation="90"/>
    </xf>
    <xf numFmtId="0" fontId="17" fillId="15" borderId="13" xfId="0" applyFont="1" applyFill="1" applyBorder="1" applyAlignment="1">
      <alignment horizontal="center" vertical="center" textRotation="90"/>
    </xf>
    <xf numFmtId="0" fontId="46" fillId="15" borderId="13" xfId="0" applyFont="1" applyFill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70" fontId="7" fillId="6" borderId="24" xfId="0" applyNumberFormat="1" applyFont="1" applyFill="1" applyBorder="1" applyAlignment="1">
      <alignment horizontal="left" vertical="center"/>
    </xf>
    <xf numFmtId="170" fontId="7" fillId="6" borderId="25" xfId="0" applyNumberFormat="1" applyFont="1" applyFill="1" applyBorder="1" applyAlignment="1">
      <alignment horizontal="left" vertical="center"/>
    </xf>
    <xf numFmtId="170" fontId="7" fillId="0" borderId="24" xfId="0" applyNumberFormat="1" applyFont="1" applyBorder="1" applyAlignment="1">
      <alignment horizontal="left" vertical="center"/>
    </xf>
    <xf numFmtId="170" fontId="7" fillId="0" borderId="25" xfId="0" applyNumberFormat="1" applyFont="1" applyBorder="1" applyAlignment="1">
      <alignment horizontal="left" vertical="center"/>
    </xf>
    <xf numFmtId="14" fontId="16" fillId="0" borderId="31" xfId="0" applyNumberFormat="1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textRotation="90" wrapText="1"/>
    </xf>
    <xf numFmtId="1" fontId="19" fillId="0" borderId="10" xfId="0" applyNumberFormat="1" applyFont="1" applyBorder="1" applyAlignment="1">
      <alignment horizontal="center" textRotation="90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10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4" fontId="50" fillId="14" borderId="6" xfId="0" applyNumberFormat="1" applyFont="1" applyFill="1" applyBorder="1" applyAlignment="1">
      <alignment horizontal="center" vertical="center" wrapText="1"/>
    </xf>
    <xf numFmtId="172" fontId="35" fillId="4" borderId="16" xfId="0" applyNumberFormat="1" applyFont="1" applyFill="1" applyBorder="1" applyAlignment="1">
      <alignment horizontal="left" vertical="center"/>
    </xf>
    <xf numFmtId="2" fontId="41" fillId="0" borderId="0" xfId="0" applyNumberFormat="1" applyFont="1" applyFill="1" applyAlignment="1">
      <alignment vertical="center"/>
    </xf>
    <xf numFmtId="2" fontId="17" fillId="0" borderId="0" xfId="0" applyNumberFormat="1" applyFont="1" applyFill="1" applyAlignment="1">
      <alignment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5" fontId="17" fillId="0" borderId="35" xfId="0" applyNumberFormat="1" applyFont="1" applyBorder="1" applyAlignment="1">
      <alignment horizontal="center" vertical="center" textRotation="90"/>
    </xf>
    <xf numFmtId="2" fontId="17" fillId="0" borderId="16" xfId="0" applyNumberFormat="1" applyFont="1" applyBorder="1" applyAlignment="1">
      <alignment horizontal="center" vertical="center" wrapText="1"/>
    </xf>
    <xf numFmtId="2" fontId="17" fillId="0" borderId="36" xfId="0" applyNumberFormat="1" applyFont="1" applyBorder="1" applyAlignment="1">
      <alignment horizontal="center" vertical="center" textRotation="90" wrapText="1"/>
    </xf>
    <xf numFmtId="0" fontId="17" fillId="0" borderId="0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45" fillId="4" borderId="0" xfId="0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Border="1" applyAlignment="1" applyProtection="1">
      <alignment horizontal="center" vertical="center"/>
      <protection locked="0"/>
    </xf>
    <xf numFmtId="0" fontId="37" fillId="4" borderId="0" xfId="0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center" vertical="center"/>
      <protection locked="0"/>
    </xf>
    <xf numFmtId="0" fontId="39" fillId="4" borderId="0" xfId="0" applyFont="1" applyFill="1" applyBorder="1" applyAlignment="1" applyProtection="1">
      <alignment horizontal="center" vertical="center"/>
      <protection locked="0"/>
    </xf>
    <xf numFmtId="2" fontId="40" fillId="4" borderId="38" xfId="0" applyNumberFormat="1" applyFont="1" applyFill="1" applyBorder="1" applyAlignment="1">
      <alignment horizontal="center" vertical="center" wrapText="1"/>
    </xf>
    <xf numFmtId="0" fontId="47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2" fontId="40" fillId="0" borderId="38" xfId="0" applyNumberFormat="1" applyFont="1" applyBorder="1" applyAlignment="1">
      <alignment horizontal="center" vertical="center"/>
    </xf>
    <xf numFmtId="0" fontId="17" fillId="4" borderId="0" xfId="0" applyFont="1" applyFill="1" applyBorder="1" applyAlignment="1" applyProtection="1">
      <alignment vertical="center"/>
      <protection locked="0"/>
    </xf>
    <xf numFmtId="2" fontId="46" fillId="4" borderId="38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  <protection locked="0"/>
    </xf>
    <xf numFmtId="2" fontId="40" fillId="0" borderId="38" xfId="0" applyNumberFormat="1" applyFont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center" vertical="center"/>
    </xf>
    <xf numFmtId="2" fontId="40" fillId="4" borderId="38" xfId="0" applyNumberFormat="1" applyFont="1" applyFill="1" applyBorder="1" applyAlignment="1">
      <alignment horizontal="center" vertical="center"/>
    </xf>
    <xf numFmtId="0" fontId="38" fillId="0" borderId="39" xfId="0" applyFont="1" applyBorder="1" applyAlignment="1" applyProtection="1">
      <alignment horizontal="center" vertical="center"/>
      <protection locked="0"/>
    </xf>
    <xf numFmtId="0" fontId="37" fillId="0" borderId="39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vertical="center"/>
      <protection locked="0"/>
    </xf>
    <xf numFmtId="0" fontId="17" fillId="0" borderId="39" xfId="0" applyFont="1" applyBorder="1" applyAlignment="1">
      <alignment vertical="center"/>
    </xf>
    <xf numFmtId="2" fontId="40" fillId="0" borderId="37" xfId="0" applyNumberFormat="1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4EED33"/>
      <color rgb="FF26FAB8"/>
      <color rgb="FF4F875C"/>
      <color rgb="FF4878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121920</xdr:rowOff>
    </xdr:from>
    <xdr:to>
      <xdr:col>4</xdr:col>
      <xdr:colOff>680327</xdr:colOff>
      <xdr:row>45</xdr:row>
      <xdr:rowOff>91440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53B39F2-7456-4B82-BDAA-110AB28A6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17000" contrast="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55720"/>
          <a:ext cx="5320907" cy="721614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24</xdr:row>
      <xdr:rowOff>0</xdr:rowOff>
    </xdr:from>
    <xdr:to>
      <xdr:col>8</xdr:col>
      <xdr:colOff>274320</xdr:colOff>
      <xdr:row>25</xdr:row>
      <xdr:rowOff>160020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16880" y="6934200"/>
          <a:ext cx="2705100" cy="38862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0</xdr:col>
      <xdr:colOff>548640</xdr:colOff>
      <xdr:row>21</xdr:row>
      <xdr:rowOff>129540</xdr:rowOff>
    </xdr:from>
    <xdr:to>
      <xdr:col>3</xdr:col>
      <xdr:colOff>213360</xdr:colOff>
      <xdr:row>24</xdr:row>
      <xdr:rowOff>129540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8640" y="5692140"/>
          <a:ext cx="3497580" cy="685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0</xdr:col>
      <xdr:colOff>533400</xdr:colOff>
      <xdr:row>29</xdr:row>
      <xdr:rowOff>137160</xdr:rowOff>
    </xdr:from>
    <xdr:to>
      <xdr:col>4</xdr:col>
      <xdr:colOff>563880</xdr:colOff>
      <xdr:row>43</xdr:row>
      <xdr:rowOff>152400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F6178E69-6868-4944-B884-BA8C180D39D4}"/>
            </a:ext>
          </a:extLst>
        </xdr:cNvPr>
        <xdr:cNvSpPr/>
      </xdr:nvSpPr>
      <xdr:spPr>
        <a:xfrm>
          <a:off x="533400" y="7528560"/>
          <a:ext cx="4671060" cy="31470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0</xdr:col>
      <xdr:colOff>510540</xdr:colOff>
      <xdr:row>24</xdr:row>
      <xdr:rowOff>15239</xdr:rowOff>
    </xdr:from>
    <xdr:to>
      <xdr:col>3</xdr:col>
      <xdr:colOff>15240</xdr:colOff>
      <xdr:row>25</xdr:row>
      <xdr:rowOff>152399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 rot="18997846">
          <a:off x="510540" y="6949439"/>
          <a:ext cx="3390900" cy="365760"/>
        </a:xfrm>
        <a:prstGeom prst="rect">
          <a:avLst/>
        </a:prstGeom>
        <a:noFill/>
        <a:ln w="3175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e-CH" sz="2400" b="1">
              <a:solidFill>
                <a:srgbClr val="FF0000"/>
              </a:solidFill>
            </a:rPr>
            <a:t>Bestellung</a:t>
          </a:r>
          <a:r>
            <a:rPr lang="de-CH" sz="2400" b="1" baseline="0">
              <a:solidFill>
                <a:srgbClr val="FF0000"/>
              </a:solidFill>
            </a:rPr>
            <a:t> siehe oben</a:t>
          </a:r>
          <a:endParaRPr lang="de-CH" sz="2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662940</xdr:colOff>
      <xdr:row>17</xdr:row>
      <xdr:rowOff>121920</xdr:rowOff>
    </xdr:from>
    <xdr:to>
      <xdr:col>2</xdr:col>
      <xdr:colOff>502920</xdr:colOff>
      <xdr:row>20</xdr:row>
      <xdr:rowOff>121920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297609DA-1520-4FB7-8B11-3F7834F3DF80}"/>
            </a:ext>
          </a:extLst>
        </xdr:cNvPr>
        <xdr:cNvSpPr/>
      </xdr:nvSpPr>
      <xdr:spPr>
        <a:xfrm>
          <a:off x="662940" y="4770120"/>
          <a:ext cx="2857500" cy="685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0</xdr:col>
      <xdr:colOff>739140</xdr:colOff>
      <xdr:row>14</xdr:row>
      <xdr:rowOff>68580</xdr:rowOff>
    </xdr:from>
    <xdr:to>
      <xdr:col>2</xdr:col>
      <xdr:colOff>297180</xdr:colOff>
      <xdr:row>18</xdr:row>
      <xdr:rowOff>15240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FFD5CFEB-313C-42DC-B717-004219FF8AD2}"/>
            </a:ext>
          </a:extLst>
        </xdr:cNvPr>
        <xdr:cNvSpPr/>
      </xdr:nvSpPr>
      <xdr:spPr>
        <a:xfrm>
          <a:off x="739140" y="4030980"/>
          <a:ext cx="2575560" cy="8610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106680</xdr:rowOff>
    </xdr:from>
    <xdr:to>
      <xdr:col>3</xdr:col>
      <xdr:colOff>557530</xdr:colOff>
      <xdr:row>41</xdr:row>
      <xdr:rowOff>80010</xdr:rowOff>
    </xdr:to>
    <xdr:pic>
      <xdr:nvPicPr>
        <xdr:cNvPr id="2" name="Grafik 1" descr="Rezept Braun Juni 20160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26280"/>
          <a:ext cx="4443730" cy="56197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</xdr:row>
      <xdr:rowOff>0</xdr:rowOff>
    </xdr:from>
    <xdr:to>
      <xdr:col>8</xdr:col>
      <xdr:colOff>274320</xdr:colOff>
      <xdr:row>28</xdr:row>
      <xdr:rowOff>160020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516880" y="6934200"/>
          <a:ext cx="2705100" cy="38862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7</xdr:col>
      <xdr:colOff>129540</xdr:colOff>
      <xdr:row>38</xdr:row>
      <xdr:rowOff>160020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55820" y="9151620"/>
          <a:ext cx="2651760" cy="38862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0</xdr:col>
      <xdr:colOff>624840</xdr:colOff>
      <xdr:row>32</xdr:row>
      <xdr:rowOff>160020</xdr:rowOff>
    </xdr:from>
    <xdr:to>
      <xdr:col>2</xdr:col>
      <xdr:colOff>274320</xdr:colOff>
      <xdr:row>34</xdr:row>
      <xdr:rowOff>91440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24840" y="8237220"/>
          <a:ext cx="2651760" cy="38862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0</xdr:col>
      <xdr:colOff>510540</xdr:colOff>
      <xdr:row>27</xdr:row>
      <xdr:rowOff>15239</xdr:rowOff>
    </xdr:from>
    <xdr:to>
      <xdr:col>3</xdr:col>
      <xdr:colOff>15240</xdr:colOff>
      <xdr:row>28</xdr:row>
      <xdr:rowOff>152399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 rot="18997846">
          <a:off x="510540" y="6949439"/>
          <a:ext cx="3390900" cy="365760"/>
        </a:xfrm>
        <a:prstGeom prst="rect">
          <a:avLst/>
        </a:prstGeom>
        <a:noFill/>
        <a:ln w="3175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e-CH" sz="2400" b="1">
              <a:solidFill>
                <a:srgbClr val="FF0000"/>
              </a:solidFill>
            </a:rPr>
            <a:t>Bestellung</a:t>
          </a:r>
          <a:r>
            <a:rPr lang="de-CH" sz="2400" b="1" baseline="0">
              <a:solidFill>
                <a:srgbClr val="FF0000"/>
              </a:solidFill>
            </a:rPr>
            <a:t> siehe oben</a:t>
          </a:r>
          <a:endParaRPr lang="de-CH" sz="2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33"/>
  <sheetViews>
    <sheetView tabSelected="1" zoomScale="90" zoomScaleNormal="90" workbookViewId="0">
      <selection activeCell="J42" sqref="J42"/>
    </sheetView>
  </sheetViews>
  <sheetFormatPr baseColWidth="10" defaultColWidth="11.19921875" defaultRowHeight="19" x14ac:dyDescent="0.2"/>
  <cols>
    <col min="1" max="1" width="29.3984375" style="2" customWidth="1"/>
    <col min="2" max="2" width="14.59765625" style="3" customWidth="1"/>
    <col min="3" max="3" width="11.796875" style="3" customWidth="1"/>
    <col min="4" max="4" width="11.796875" style="7" customWidth="1"/>
    <col min="5" max="5" width="19.19921875" style="2" customWidth="1"/>
    <col min="6" max="6" width="19" style="2" customWidth="1"/>
    <col min="7" max="16384" width="11.19921875" style="2"/>
  </cols>
  <sheetData>
    <row r="1" spans="1:6" ht="29.5" customHeight="1" x14ac:dyDescent="0.2">
      <c r="A1" s="81" t="s">
        <v>12</v>
      </c>
      <c r="B1" s="81"/>
      <c r="C1" s="81"/>
      <c r="D1" s="81"/>
    </row>
    <row r="2" spans="1:6" ht="6" customHeight="1" thickBot="1" x14ac:dyDescent="0.25">
      <c r="A2" s="4"/>
      <c r="B2" s="4"/>
      <c r="C2" s="4"/>
      <c r="D2" s="6"/>
    </row>
    <row r="3" spans="1:6" ht="30.75" customHeight="1" thickTop="1" thickBot="1" x14ac:dyDescent="0.25">
      <c r="A3" s="9" t="s">
        <v>16</v>
      </c>
      <c r="B3" s="10"/>
      <c r="C3" s="82">
        <v>43143</v>
      </c>
      <c r="D3" s="83"/>
      <c r="E3" s="84"/>
      <c r="F3" s="11"/>
    </row>
    <row r="4" spans="1:6" ht="45.25" customHeight="1" thickTop="1" x14ac:dyDescent="0.2">
      <c r="A4" s="11" t="s">
        <v>41</v>
      </c>
      <c r="B4" s="12"/>
      <c r="C4" s="12"/>
      <c r="D4" s="13"/>
      <c r="E4" s="14" t="s">
        <v>21</v>
      </c>
      <c r="F4" s="22">
        <f>SUM(E6:E9)</f>
        <v>135.52000000000001</v>
      </c>
    </row>
    <row r="5" spans="1:6" ht="21" x14ac:dyDescent="0.2">
      <c r="A5" s="15" t="s">
        <v>14</v>
      </c>
      <c r="B5" s="16" t="s">
        <v>17</v>
      </c>
      <c r="C5" s="16" t="s">
        <v>15</v>
      </c>
      <c r="D5" s="17" t="s">
        <v>20</v>
      </c>
      <c r="E5" s="25" t="s">
        <v>20</v>
      </c>
      <c r="F5" s="11"/>
    </row>
    <row r="6" spans="1:6" ht="21" x14ac:dyDescent="0.25">
      <c r="A6" s="19" t="s">
        <v>34</v>
      </c>
      <c r="B6" s="20">
        <f t="shared" ref="B6:B7" si="0">IF(A6="Aspirin Protect",98,IF(A6="Torasemid",100,IF(A6="Diamicron",120,IF(A6="Vocado 40/5/12.5",98,IF(A6="Metformin",120,IF(A6="BisoHexal",100,))))))</f>
        <v>98</v>
      </c>
      <c r="C6" s="20">
        <v>1</v>
      </c>
      <c r="D6" s="24">
        <f>IF(A6="Aspirin Protect",12.36,IF(A6="Torasemid",14.48,IF(A6="Diamicron",65.44,IF(A6="Vocado 40/5/12.5",122.72,IF(A6="Metformin",13.55,IF(A6="BisoHexal",12.8,))))))</f>
        <v>122.72</v>
      </c>
      <c r="E6" s="21">
        <f>SUM(D6)*C6</f>
        <v>122.72</v>
      </c>
      <c r="F6" s="11"/>
    </row>
    <row r="7" spans="1:6" ht="21" x14ac:dyDescent="0.25">
      <c r="A7" s="19" t="s">
        <v>8</v>
      </c>
      <c r="B7" s="20">
        <f t="shared" si="0"/>
        <v>100</v>
      </c>
      <c r="C7" s="20">
        <v>1</v>
      </c>
      <c r="D7" s="24">
        <f t="shared" ref="D7:D11" si="1">IF(A7="Aspirin Protect",12.36,IF(A7="Torasemid",14.48,IF(A7="Diamicron",65.44,IF(A7="Vocado 40/5/12.5",122.72,IF(A7="Metformin",13.55,IF(A7="BisoHexal",12.8,))))))</f>
        <v>12.8</v>
      </c>
      <c r="E7" s="21">
        <f t="shared" ref="E7:E11" si="2">SUM(D7)*C7</f>
        <v>12.8</v>
      </c>
      <c r="F7" s="11"/>
    </row>
    <row r="8" spans="1:6" ht="21" x14ac:dyDescent="0.25">
      <c r="A8" s="19"/>
      <c r="B8" s="20">
        <f>IF(A8="Aspirin Protect",98,IF(A8="Torasemid",100,IF(A8="Diamicron",120,IF(A8="Vocado 40/5/12.5",98,IF(A8="Metformin",120,IF(A8="BisoHexal",100,))))))</f>
        <v>0</v>
      </c>
      <c r="C8" s="20">
        <v>0</v>
      </c>
      <c r="D8" s="24">
        <f t="shared" si="1"/>
        <v>0</v>
      </c>
      <c r="E8" s="21">
        <f t="shared" si="2"/>
        <v>0</v>
      </c>
      <c r="F8" s="11"/>
    </row>
    <row r="9" spans="1:6" ht="21" x14ac:dyDescent="0.25">
      <c r="A9" s="19"/>
      <c r="B9" s="20">
        <f t="shared" ref="B9:B11" si="3">IF(A9="Aspirin Protect",98,IF(A9="Torasemid",100,IF(A9="Diamicron",120,IF(A9="Vocado 40/5/12.5",98,IF(A9="Metformin",120,IF(A9="BisoHexal",100,))))))</f>
        <v>0</v>
      </c>
      <c r="C9" s="20">
        <v>0</v>
      </c>
      <c r="D9" s="24">
        <f t="shared" si="1"/>
        <v>0</v>
      </c>
      <c r="E9" s="21">
        <f t="shared" si="2"/>
        <v>0</v>
      </c>
      <c r="F9" s="11"/>
    </row>
    <row r="10" spans="1:6" ht="21" x14ac:dyDescent="0.25">
      <c r="A10" s="19"/>
      <c r="B10" s="20">
        <f t="shared" si="3"/>
        <v>0</v>
      </c>
      <c r="C10" s="23">
        <v>0</v>
      </c>
      <c r="D10" s="24">
        <f t="shared" si="1"/>
        <v>0</v>
      </c>
      <c r="E10" s="21">
        <f t="shared" si="2"/>
        <v>0</v>
      </c>
      <c r="F10" s="11"/>
    </row>
    <row r="11" spans="1:6" ht="21" x14ac:dyDescent="0.25">
      <c r="A11" s="19"/>
      <c r="B11" s="20">
        <f t="shared" si="3"/>
        <v>0</v>
      </c>
      <c r="C11" s="23">
        <v>0</v>
      </c>
      <c r="D11" s="24">
        <f t="shared" si="1"/>
        <v>0</v>
      </c>
      <c r="E11" s="21">
        <f t="shared" si="2"/>
        <v>0</v>
      </c>
      <c r="F11" s="11"/>
    </row>
    <row r="12" spans="1:6" x14ac:dyDescent="0.2">
      <c r="A12" s="5"/>
    </row>
    <row r="13" spans="1:6" x14ac:dyDescent="0.2">
      <c r="A13" s="1" t="s">
        <v>18</v>
      </c>
      <c r="B13" s="3" t="s">
        <v>25</v>
      </c>
      <c r="C13" s="85">
        <v>43279</v>
      </c>
      <c r="D13" s="86"/>
    </row>
    <row r="17" spans="6:6" x14ac:dyDescent="0.2">
      <c r="F17" s="8"/>
    </row>
    <row r="33" ht="13" customHeight="1" x14ac:dyDescent="0.2"/>
  </sheetData>
  <mergeCells count="3">
    <mergeCell ref="A1:D1"/>
    <mergeCell ref="C3:E3"/>
    <mergeCell ref="C13:D13"/>
  </mergeCells>
  <conditionalFormatting sqref="B6:B11">
    <cfRule type="cellIs" dxfId="19" priority="12" operator="equal">
      <formula>0</formula>
    </cfRule>
  </conditionalFormatting>
  <conditionalFormatting sqref="D6:D11">
    <cfRule type="cellIs" dxfId="18" priority="11" operator="equal">
      <formula>0</formula>
    </cfRule>
  </conditionalFormatting>
  <conditionalFormatting sqref="C6:C11">
    <cfRule type="cellIs" dxfId="17" priority="5" operator="equal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MEDITHEK!$A$4:$A$10</xm:f>
          </x14:formula1>
          <xm:sqref>A6:A11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F36"/>
  <sheetViews>
    <sheetView topLeftCell="A26" workbookViewId="0">
      <selection activeCell="G14" sqref="G14"/>
    </sheetView>
  </sheetViews>
  <sheetFormatPr baseColWidth="10" defaultColWidth="11.19921875" defaultRowHeight="19" x14ac:dyDescent="0.2"/>
  <cols>
    <col min="1" max="1" width="29.3984375" style="2" customWidth="1"/>
    <col min="2" max="2" width="14.3984375" style="3" customWidth="1"/>
    <col min="3" max="3" width="12.796875" style="3" bestFit="1" customWidth="1"/>
    <col min="4" max="4" width="11.19921875" style="7"/>
    <col min="5" max="5" width="12.59765625" style="2" customWidth="1"/>
    <col min="6" max="6" width="13" style="2" bestFit="1" customWidth="1"/>
    <col min="7" max="16384" width="11.19921875" style="2"/>
  </cols>
  <sheetData>
    <row r="1" spans="1:6" ht="29.5" customHeight="1" x14ac:dyDescent="0.2">
      <c r="A1" s="81" t="s">
        <v>12</v>
      </c>
      <c r="B1" s="81"/>
      <c r="C1" s="81"/>
      <c r="D1" s="81"/>
    </row>
    <row r="2" spans="1:6" ht="6" customHeight="1" thickBot="1" x14ac:dyDescent="0.25">
      <c r="A2" s="4"/>
      <c r="B2" s="4"/>
      <c r="C2" s="4"/>
      <c r="D2" s="6"/>
    </row>
    <row r="3" spans="1:6" ht="30.75" customHeight="1" thickTop="1" thickBot="1" x14ac:dyDescent="0.25">
      <c r="A3" s="9" t="s">
        <v>16</v>
      </c>
      <c r="B3" s="10"/>
      <c r="C3" s="82">
        <v>42579</v>
      </c>
      <c r="D3" s="83"/>
      <c r="E3" s="84"/>
      <c r="F3" s="11"/>
    </row>
    <row r="4" spans="1:6" ht="45.25" customHeight="1" thickTop="1" x14ac:dyDescent="0.2">
      <c r="A4" s="11" t="s">
        <v>13</v>
      </c>
      <c r="B4" s="12"/>
      <c r="C4" s="12"/>
      <c r="D4" s="13"/>
      <c r="E4" s="14" t="s">
        <v>21</v>
      </c>
      <c r="F4" s="22">
        <f>SUM(E6:E9)</f>
        <v>0</v>
      </c>
    </row>
    <row r="5" spans="1:6" ht="21" x14ac:dyDescent="0.2">
      <c r="A5" s="15" t="s">
        <v>14</v>
      </c>
      <c r="B5" s="16" t="s">
        <v>17</v>
      </c>
      <c r="C5" s="16" t="s">
        <v>15</v>
      </c>
      <c r="D5" s="17" t="s">
        <v>20</v>
      </c>
      <c r="E5" s="18"/>
      <c r="F5" s="11"/>
    </row>
    <row r="6" spans="1:6" ht="21" x14ac:dyDescent="0.25">
      <c r="A6" s="19" t="s">
        <v>33</v>
      </c>
      <c r="B6" s="20"/>
      <c r="C6" s="20"/>
      <c r="D6" s="24"/>
      <c r="E6" s="21">
        <f>SUM(C6)*D6</f>
        <v>0</v>
      </c>
      <c r="F6" s="11"/>
    </row>
    <row r="7" spans="1:6" ht="21" x14ac:dyDescent="0.25">
      <c r="A7" s="19"/>
      <c r="B7" s="20"/>
      <c r="C7" s="20"/>
      <c r="D7" s="24"/>
      <c r="E7" s="21">
        <f t="shared" ref="E7:E11" si="0">SUM(C7)*D7</f>
        <v>0</v>
      </c>
      <c r="F7" s="11"/>
    </row>
    <row r="8" spans="1:6" ht="21" x14ac:dyDescent="0.25">
      <c r="A8" s="19"/>
      <c r="B8" s="20"/>
      <c r="C8" s="20"/>
      <c r="D8" s="24"/>
      <c r="E8" s="21">
        <f t="shared" si="0"/>
        <v>0</v>
      </c>
      <c r="F8" s="11"/>
    </row>
    <row r="9" spans="1:6" ht="21" x14ac:dyDescent="0.25">
      <c r="A9" s="19"/>
      <c r="B9" s="20"/>
      <c r="C9" s="20"/>
      <c r="D9" s="24"/>
      <c r="E9" s="21">
        <f t="shared" si="0"/>
        <v>0</v>
      </c>
      <c r="F9" s="11"/>
    </row>
    <row r="10" spans="1:6" ht="21" x14ac:dyDescent="0.25">
      <c r="A10" s="19"/>
      <c r="B10" s="20"/>
      <c r="C10" s="23"/>
      <c r="D10" s="24"/>
      <c r="E10" s="21">
        <f t="shared" si="0"/>
        <v>0</v>
      </c>
      <c r="F10" s="11"/>
    </row>
    <row r="11" spans="1:6" ht="21" x14ac:dyDescent="0.25">
      <c r="A11" s="19"/>
      <c r="B11" s="20"/>
      <c r="C11" s="23"/>
      <c r="D11" s="24"/>
      <c r="E11" s="21">
        <f t="shared" si="0"/>
        <v>0</v>
      </c>
      <c r="F11" s="11"/>
    </row>
    <row r="15" spans="1:6" x14ac:dyDescent="0.2">
      <c r="A15" s="5"/>
    </row>
    <row r="16" spans="1:6" x14ac:dyDescent="0.2">
      <c r="A16" s="1" t="s">
        <v>18</v>
      </c>
      <c r="B16" s="3" t="s">
        <v>25</v>
      </c>
      <c r="C16" s="87">
        <v>42888</v>
      </c>
      <c r="D16" s="88"/>
    </row>
    <row r="20" spans="6:6" x14ac:dyDescent="0.2">
      <c r="F20" s="8"/>
    </row>
    <row r="36" ht="13" customHeight="1" x14ac:dyDescent="0.2"/>
  </sheetData>
  <mergeCells count="3">
    <mergeCell ref="A1:D1"/>
    <mergeCell ref="C3:E3"/>
    <mergeCell ref="C16:D16"/>
  </mergeCells>
  <conditionalFormatting sqref="B6:B11">
    <cfRule type="cellIs" dxfId="16" priority="7" operator="equal">
      <formula>0</formula>
    </cfRule>
  </conditionalFormatting>
  <conditionalFormatting sqref="D6:D11">
    <cfRule type="cellIs" dxfId="15" priority="6" operator="equal">
      <formula>0</formula>
    </cfRule>
  </conditionalFormatting>
  <conditionalFormatting sqref="D7">
    <cfRule type="cellIs" dxfId="14" priority="5" operator="equal">
      <formula>0</formula>
    </cfRule>
  </conditionalFormatting>
  <conditionalFormatting sqref="D8">
    <cfRule type="cellIs" dxfId="13" priority="4" operator="equal">
      <formula>0</formula>
    </cfRule>
  </conditionalFormatting>
  <conditionalFormatting sqref="D9">
    <cfRule type="cellIs" dxfId="12" priority="3" operator="equal">
      <formula>0</formula>
    </cfRule>
  </conditionalFormatting>
  <conditionalFormatting sqref="D10">
    <cfRule type="cellIs" dxfId="11" priority="2" operator="equal">
      <formula>0</formula>
    </cfRule>
  </conditionalFormatting>
  <conditionalFormatting sqref="D11">
    <cfRule type="cellIs" dxfId="1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B19"/>
  <sheetViews>
    <sheetView showGridLines="0" view="pageLayout" zoomScale="120" zoomScaleNormal="120" zoomScalePageLayoutView="120" workbookViewId="0">
      <selection activeCell="AD8" sqref="AD8"/>
    </sheetView>
  </sheetViews>
  <sheetFormatPr baseColWidth="10" defaultColWidth="11.59765625" defaultRowHeight="14" x14ac:dyDescent="0.2"/>
  <cols>
    <col min="1" max="1" width="14.19921875" style="28" customWidth="1"/>
    <col min="2" max="2" width="4.59765625" style="28" customWidth="1"/>
    <col min="3" max="3" width="10.3984375" style="28" customWidth="1"/>
    <col min="4" max="4" width="10.19921875" style="27" customWidth="1"/>
    <col min="5" max="5" width="4.19921875" style="27" customWidth="1"/>
    <col min="6" max="6" width="7.19921875" style="28" customWidth="1"/>
    <col min="7" max="7" width="6.19921875" style="29" customWidth="1"/>
    <col min="8" max="8" width="3" style="28" customWidth="1"/>
    <col min="9" max="9" width="2.19921875" style="28" customWidth="1"/>
    <col min="10" max="10" width="2.3984375" style="28" customWidth="1"/>
    <col min="11" max="11" width="3.59765625" style="28" customWidth="1"/>
    <col min="12" max="12" width="4.19921875" style="28" customWidth="1"/>
    <col min="13" max="13" width="14.59765625" style="27" customWidth="1"/>
    <col min="14" max="14" width="17" style="27" customWidth="1"/>
    <col min="15" max="26" width="3.3984375" style="28" customWidth="1"/>
    <col min="27" max="27" width="7.3984375" style="28" customWidth="1"/>
    <col min="28" max="28" width="11" style="28" customWidth="1"/>
    <col min="29" max="16384" width="11.59765625" style="28"/>
  </cols>
  <sheetData>
    <row r="1" spans="1:28" ht="25.75" customHeight="1" thickBot="1" x14ac:dyDescent="0.25">
      <c r="A1" s="26" t="s">
        <v>31</v>
      </c>
      <c r="B1" s="89">
        <f ca="1">TODAY()</f>
        <v>43129</v>
      </c>
      <c r="C1" s="89"/>
    </row>
    <row r="2" spans="1:28" ht="45.25" customHeight="1" thickBot="1" x14ac:dyDescent="0.25">
      <c r="A2" s="101" t="s">
        <v>0</v>
      </c>
      <c r="B2" s="93" t="s">
        <v>11</v>
      </c>
      <c r="C2" s="95" t="s">
        <v>27</v>
      </c>
      <c r="D2" s="30" t="s">
        <v>7</v>
      </c>
      <c r="E2" s="93" t="s">
        <v>29</v>
      </c>
      <c r="F2" s="93" t="s">
        <v>30</v>
      </c>
      <c r="G2" s="90" t="s">
        <v>35</v>
      </c>
      <c r="H2" s="92" t="s">
        <v>22</v>
      </c>
      <c r="I2" s="92"/>
      <c r="J2" s="92"/>
      <c r="K2" s="31"/>
      <c r="L2" s="32"/>
      <c r="M2" s="33" t="s">
        <v>36</v>
      </c>
      <c r="N2" s="30" t="s">
        <v>7</v>
      </c>
      <c r="O2" s="78">
        <v>2018</v>
      </c>
      <c r="P2" s="79">
        <v>2018</v>
      </c>
      <c r="Q2" s="79">
        <v>2018</v>
      </c>
      <c r="R2" s="79">
        <v>2018</v>
      </c>
      <c r="S2" s="79">
        <v>2018</v>
      </c>
      <c r="T2" s="79">
        <v>2018</v>
      </c>
      <c r="U2" s="79">
        <v>2018</v>
      </c>
      <c r="V2" s="79">
        <v>2018</v>
      </c>
      <c r="W2" s="79">
        <v>2018</v>
      </c>
      <c r="X2" s="79">
        <v>2018</v>
      </c>
      <c r="Y2" s="79">
        <v>2018</v>
      </c>
      <c r="Z2" s="80">
        <v>2018</v>
      </c>
      <c r="AA2" s="105" t="s">
        <v>19</v>
      </c>
    </row>
    <row r="3" spans="1:28" ht="69.5" customHeight="1" thickBot="1" x14ac:dyDescent="0.25">
      <c r="A3" s="102"/>
      <c r="B3" s="94"/>
      <c r="C3" s="96"/>
      <c r="D3" s="34" t="s">
        <v>37</v>
      </c>
      <c r="E3" s="94"/>
      <c r="F3" s="94"/>
      <c r="G3" s="91"/>
      <c r="H3" s="35" t="s">
        <v>4</v>
      </c>
      <c r="I3" s="35" t="s">
        <v>6</v>
      </c>
      <c r="J3" s="35" t="s">
        <v>5</v>
      </c>
      <c r="K3" s="36" t="s">
        <v>10</v>
      </c>
      <c r="L3" s="36" t="s">
        <v>23</v>
      </c>
      <c r="M3" s="37" t="s">
        <v>38</v>
      </c>
      <c r="N3" s="97" t="s">
        <v>26</v>
      </c>
      <c r="O3" s="38">
        <v>42370</v>
      </c>
      <c r="P3" s="39">
        <v>42401</v>
      </c>
      <c r="Q3" s="39">
        <v>42430</v>
      </c>
      <c r="R3" s="39">
        <v>42461</v>
      </c>
      <c r="S3" s="39">
        <v>42491</v>
      </c>
      <c r="T3" s="39">
        <v>42522</v>
      </c>
      <c r="U3" s="39">
        <v>42552</v>
      </c>
      <c r="V3" s="39">
        <v>42583</v>
      </c>
      <c r="W3" s="39">
        <v>42248</v>
      </c>
      <c r="X3" s="39">
        <v>42278</v>
      </c>
      <c r="Y3" s="39">
        <v>42309</v>
      </c>
      <c r="Z3" s="104">
        <v>42339</v>
      </c>
      <c r="AA3" s="106" t="s">
        <v>24</v>
      </c>
    </row>
    <row r="4" spans="1:28" ht="6" customHeight="1" thickBot="1" x14ac:dyDescent="0.25">
      <c r="A4" s="103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8"/>
    </row>
    <row r="5" spans="1:28" ht="22.25" customHeight="1" thickBot="1" x14ac:dyDescent="0.25">
      <c r="A5" s="40" t="s">
        <v>28</v>
      </c>
      <c r="B5" s="41">
        <v>98</v>
      </c>
      <c r="C5" s="42">
        <v>43104</v>
      </c>
      <c r="D5" s="43">
        <v>43104</v>
      </c>
      <c r="E5" s="44">
        <v>99</v>
      </c>
      <c r="F5" s="45">
        <f ca="1">SUM(E5)-L5</f>
        <v>74</v>
      </c>
      <c r="G5" s="46">
        <f t="shared" ref="G5:G10" si="0">N5-D5</f>
        <v>99</v>
      </c>
      <c r="H5" s="47">
        <v>1</v>
      </c>
      <c r="I5" s="47"/>
      <c r="J5" s="47"/>
      <c r="K5" s="47">
        <f>SUM(H5:J5)</f>
        <v>1</v>
      </c>
      <c r="L5" s="48">
        <f t="shared" ref="L5:L10" ca="1" si="1">(TODAY()-D5)*K5</f>
        <v>25</v>
      </c>
      <c r="M5" s="49">
        <f>N5-5</f>
        <v>43198</v>
      </c>
      <c r="N5" s="98">
        <f t="shared" ref="N5:N10" si="2">D5+(E5/K5)</f>
        <v>43203</v>
      </c>
      <c r="O5" s="109" t="s">
        <v>39</v>
      </c>
      <c r="P5" s="110"/>
      <c r="Q5" s="111"/>
      <c r="R5" s="111" t="s">
        <v>32</v>
      </c>
      <c r="S5" s="111"/>
      <c r="T5" s="112"/>
      <c r="U5" s="113"/>
      <c r="V5" s="111"/>
      <c r="W5" s="111"/>
      <c r="X5" s="111"/>
      <c r="Y5" s="111"/>
      <c r="Z5" s="111"/>
      <c r="AA5" s="114">
        <v>12.36</v>
      </c>
      <c r="AB5" s="99"/>
    </row>
    <row r="6" spans="1:28" ht="22.25" customHeight="1" thickBot="1" x14ac:dyDescent="0.25">
      <c r="A6" s="50" t="s">
        <v>9</v>
      </c>
      <c r="B6" s="51">
        <v>98</v>
      </c>
      <c r="C6" s="52">
        <v>43104</v>
      </c>
      <c r="D6" s="53">
        <v>43104</v>
      </c>
      <c r="E6" s="54">
        <v>104</v>
      </c>
      <c r="F6" s="45">
        <f ca="1">SUM(E6)-L6</f>
        <v>54</v>
      </c>
      <c r="G6" s="46">
        <f t="shared" si="0"/>
        <v>52</v>
      </c>
      <c r="H6" s="55">
        <v>1</v>
      </c>
      <c r="I6" s="55"/>
      <c r="J6" s="55">
        <v>1</v>
      </c>
      <c r="K6" s="56">
        <f>SUM(H6:J6)</f>
        <v>2</v>
      </c>
      <c r="L6" s="48">
        <f t="shared" ca="1" si="1"/>
        <v>50</v>
      </c>
      <c r="M6" s="49">
        <f t="shared" ref="M6:M10" si="3">N6-5</f>
        <v>43151</v>
      </c>
      <c r="N6" s="98">
        <f t="shared" si="2"/>
        <v>43156</v>
      </c>
      <c r="O6" s="115" t="s">
        <v>40</v>
      </c>
      <c r="P6" s="116" t="s">
        <v>32</v>
      </c>
      <c r="Q6" s="116"/>
      <c r="R6" s="117"/>
      <c r="S6" s="116"/>
      <c r="T6" s="116"/>
      <c r="U6" s="116"/>
      <c r="V6" s="107"/>
      <c r="W6" s="116"/>
      <c r="X6" s="116"/>
      <c r="Y6" s="107"/>
      <c r="Z6" s="116"/>
      <c r="AA6" s="118">
        <v>122.72</v>
      </c>
      <c r="AB6" s="100"/>
    </row>
    <row r="7" spans="1:28" ht="22.25" customHeight="1" thickBot="1" x14ac:dyDescent="0.25">
      <c r="A7" s="40" t="s">
        <v>1</v>
      </c>
      <c r="B7" s="57">
        <v>100</v>
      </c>
      <c r="C7" s="42">
        <v>43104</v>
      </c>
      <c r="D7" s="58">
        <v>43104</v>
      </c>
      <c r="E7" s="59">
        <v>167</v>
      </c>
      <c r="F7" s="60">
        <f t="shared" ref="F7:F10" ca="1" si="4">SUM(E7)-L7</f>
        <v>142</v>
      </c>
      <c r="G7" s="61">
        <f t="shared" si="0"/>
        <v>167</v>
      </c>
      <c r="H7" s="62">
        <v>1</v>
      </c>
      <c r="I7" s="62"/>
      <c r="J7" s="62"/>
      <c r="K7" s="62">
        <f t="shared" ref="K7:K10" si="5">SUM(H7:J7)</f>
        <v>1</v>
      </c>
      <c r="L7" s="63">
        <f t="shared" ca="1" si="1"/>
        <v>25</v>
      </c>
      <c r="M7" s="49">
        <f t="shared" si="3"/>
        <v>43266</v>
      </c>
      <c r="N7" s="98">
        <f t="shared" si="2"/>
        <v>43271</v>
      </c>
      <c r="O7" s="109" t="s">
        <v>39</v>
      </c>
      <c r="P7" s="109"/>
      <c r="Q7" s="111"/>
      <c r="R7" s="111"/>
      <c r="S7" s="119"/>
      <c r="T7" s="111"/>
      <c r="U7" s="112"/>
      <c r="V7" s="111"/>
      <c r="W7" s="112"/>
      <c r="X7" s="111"/>
      <c r="Y7" s="111"/>
      <c r="Z7" s="111"/>
      <c r="AA7" s="120">
        <v>14.48</v>
      </c>
      <c r="AB7" s="100"/>
    </row>
    <row r="8" spans="1:28" ht="22.25" customHeight="1" thickBot="1" x14ac:dyDescent="0.25">
      <c r="A8" s="50" t="s">
        <v>2</v>
      </c>
      <c r="B8" s="51">
        <v>120</v>
      </c>
      <c r="C8" s="52">
        <v>42580</v>
      </c>
      <c r="D8" s="53">
        <v>43074</v>
      </c>
      <c r="E8" s="64">
        <v>147</v>
      </c>
      <c r="F8" s="60">
        <f t="shared" ca="1" si="4"/>
        <v>92</v>
      </c>
      <c r="G8" s="65">
        <f t="shared" si="0"/>
        <v>147</v>
      </c>
      <c r="H8" s="55"/>
      <c r="I8" s="55"/>
      <c r="J8" s="55">
        <v>1</v>
      </c>
      <c r="K8" s="56">
        <f t="shared" si="5"/>
        <v>1</v>
      </c>
      <c r="L8" s="66">
        <f t="shared" ca="1" si="1"/>
        <v>55</v>
      </c>
      <c r="M8" s="49">
        <f t="shared" si="3"/>
        <v>43216</v>
      </c>
      <c r="N8" s="98">
        <f t="shared" si="2"/>
        <v>43221</v>
      </c>
      <c r="O8" s="121"/>
      <c r="P8" s="121"/>
      <c r="Q8" s="117"/>
      <c r="R8" s="116"/>
      <c r="S8" s="117"/>
      <c r="T8" s="121"/>
      <c r="U8" s="116"/>
      <c r="V8" s="116"/>
      <c r="W8" s="121"/>
      <c r="X8" s="116"/>
      <c r="Y8" s="116"/>
      <c r="Z8" s="116"/>
      <c r="AA8" s="122">
        <v>65.44</v>
      </c>
      <c r="AB8" s="100"/>
    </row>
    <row r="9" spans="1:28" ht="22.25" customHeight="1" thickBot="1" x14ac:dyDescent="0.25">
      <c r="A9" s="40" t="s">
        <v>3</v>
      </c>
      <c r="B9" s="57">
        <v>120</v>
      </c>
      <c r="C9" s="42">
        <v>42580</v>
      </c>
      <c r="D9" s="58">
        <v>43074</v>
      </c>
      <c r="E9" s="67">
        <v>122</v>
      </c>
      <c r="F9" s="60">
        <f t="shared" ca="1" si="4"/>
        <v>67</v>
      </c>
      <c r="G9" s="61">
        <f t="shared" si="0"/>
        <v>122</v>
      </c>
      <c r="H9" s="62">
        <v>1</v>
      </c>
      <c r="I9" s="62"/>
      <c r="J9" s="62"/>
      <c r="K9" s="62">
        <f t="shared" si="5"/>
        <v>1</v>
      </c>
      <c r="L9" s="63">
        <f t="shared" ca="1" si="1"/>
        <v>55</v>
      </c>
      <c r="M9" s="49">
        <f t="shared" si="3"/>
        <v>43191</v>
      </c>
      <c r="N9" s="98">
        <f t="shared" si="2"/>
        <v>43196</v>
      </c>
      <c r="O9" s="112"/>
      <c r="P9" s="112"/>
      <c r="Q9" s="111"/>
      <c r="R9" s="111" t="s">
        <v>32</v>
      </c>
      <c r="S9" s="112"/>
      <c r="T9" s="112"/>
      <c r="U9" s="111"/>
      <c r="V9" s="111"/>
      <c r="W9" s="112"/>
      <c r="X9" s="123"/>
      <c r="Y9" s="111"/>
      <c r="Z9" s="123"/>
      <c r="AA9" s="124">
        <v>13.55</v>
      </c>
      <c r="AB9" s="100"/>
    </row>
    <row r="10" spans="1:28" ht="22.25" customHeight="1" thickBot="1" x14ac:dyDescent="0.25">
      <c r="A10" s="68" t="s">
        <v>8</v>
      </c>
      <c r="B10" s="69">
        <v>100</v>
      </c>
      <c r="C10" s="52">
        <v>42580</v>
      </c>
      <c r="D10" s="70">
        <v>43074</v>
      </c>
      <c r="E10" s="71">
        <v>137</v>
      </c>
      <c r="F10" s="60">
        <f t="shared" ca="1" si="4"/>
        <v>27</v>
      </c>
      <c r="G10" s="72">
        <f t="shared" si="0"/>
        <v>68.5</v>
      </c>
      <c r="H10" s="73">
        <v>1</v>
      </c>
      <c r="I10" s="73"/>
      <c r="J10" s="73">
        <v>1</v>
      </c>
      <c r="K10" s="74">
        <f t="shared" si="5"/>
        <v>2</v>
      </c>
      <c r="L10" s="75">
        <f t="shared" ca="1" si="1"/>
        <v>110</v>
      </c>
      <c r="M10" s="49">
        <f t="shared" si="3"/>
        <v>43137.5</v>
      </c>
      <c r="N10" s="98">
        <f t="shared" si="2"/>
        <v>43142.5</v>
      </c>
      <c r="O10" s="125"/>
      <c r="P10" s="126" t="s">
        <v>32</v>
      </c>
      <c r="Q10" s="126"/>
      <c r="R10" s="126"/>
      <c r="S10" s="127"/>
      <c r="T10" s="126"/>
      <c r="U10" s="126"/>
      <c r="V10" s="126"/>
      <c r="W10" s="128"/>
      <c r="X10" s="126"/>
      <c r="Y10" s="126"/>
      <c r="Z10" s="126"/>
      <c r="AA10" s="129">
        <v>12.8</v>
      </c>
      <c r="AB10" s="100"/>
    </row>
    <row r="17" spans="1:20" x14ac:dyDescent="0.2">
      <c r="A17" s="76"/>
      <c r="F17" s="76"/>
    </row>
    <row r="18" spans="1:20" x14ac:dyDescent="0.2">
      <c r="T18" s="77"/>
    </row>
    <row r="19" spans="1:20" x14ac:dyDescent="0.2">
      <c r="A19" s="76"/>
      <c r="T19" s="77"/>
    </row>
  </sheetData>
  <mergeCells count="8">
    <mergeCell ref="B1:C1"/>
    <mergeCell ref="G2:G3"/>
    <mergeCell ref="H2:J2"/>
    <mergeCell ref="A2:A4"/>
    <mergeCell ref="B2:B3"/>
    <mergeCell ref="C2:C3"/>
    <mergeCell ref="E2:E3"/>
    <mergeCell ref="F2:F3"/>
  </mergeCells>
  <conditionalFormatting sqref="F5:F1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36">
      <dataBar>
        <cfvo type="min"/>
        <cfvo type="max"/>
        <color rgb="FFFFB628"/>
      </dataBar>
    </cfRule>
  </conditionalFormatting>
  <conditionalFormatting sqref="S9 T5:U10 V5 Y10:Z10 Q5:R5 Q9:Q10 Q5:Q7 R7:R8 R10 S6 V7:W9 V9:V10 W6 P5:P9 X5:Z5 X7:Z8 Z6 O5:O10">
    <cfRule type="timePeriod" dxfId="9" priority="41" timePeriod="nextWeek">
      <formula>AND(ROUNDDOWN(O5,0)-TODAY()&gt;(7-WEEKDAY(TODAY())),ROUNDDOWN(O5,0)-TODAY()&lt;(15-WEEKDAY(TODAY())))</formula>
    </cfRule>
  </conditionalFormatting>
  <conditionalFormatting sqref="D7">
    <cfRule type="timePeriod" priority="21" timePeriod="today">
      <formula>FLOOR(D7,1)=TODAY()</formula>
    </cfRule>
  </conditionalFormatting>
  <conditionalFormatting sqref="F5">
    <cfRule type="colorScale" priority="18">
      <colorScale>
        <cfvo type="min"/>
        <cfvo type="max"/>
        <color rgb="FFFF0000"/>
        <color theme="5" tint="-0.249977111117893"/>
      </colorScale>
    </cfRule>
    <cfRule type="colorScale" priority="19">
      <colorScale>
        <cfvo type="min"/>
        <cfvo type="max"/>
        <color rgb="FF92D050"/>
        <color rgb="FFFFEF9C"/>
      </colorScale>
    </cfRule>
    <cfRule type="colorScale" priority="20">
      <colorScale>
        <cfvo type="min"/>
        <cfvo type="max"/>
        <color rgb="FFFFC000"/>
        <color rgb="FFFF0000"/>
      </colorScale>
    </cfRule>
  </conditionalFormatting>
  <conditionalFormatting sqref="F6:F10">
    <cfRule type="colorScale" priority="17">
      <colorScale>
        <cfvo type="min"/>
        <cfvo type="max"/>
        <color rgb="FFFF0000"/>
        <color theme="5" tint="-0.249977111117893"/>
      </colorScale>
    </cfRule>
  </conditionalFormatting>
  <conditionalFormatting sqref="M5:M10">
    <cfRule type="colorScale" priority="10">
      <colorScale>
        <cfvo type="min"/>
        <cfvo type="max"/>
        <color rgb="FFFFEF9C"/>
        <color rgb="FF63BE7B"/>
      </colorScale>
    </cfRule>
    <cfRule type="colorScale" priority="13">
      <colorScale>
        <cfvo type="min"/>
        <cfvo type="max"/>
        <color theme="6" tint="0.39997558519241921"/>
        <color rgb="FFFFEF9C"/>
      </colorScale>
    </cfRule>
    <cfRule type="colorScale" priority="14">
      <colorScale>
        <cfvo type="min"/>
        <cfvo type="max"/>
        <color rgb="FFFF0000"/>
        <color rgb="FFFFFF00"/>
      </colorScale>
    </cfRule>
    <cfRule type="colorScale" priority="15">
      <colorScale>
        <cfvo type="min"/>
        <cfvo type="max"/>
        <color rgb="FFFFFF00"/>
        <color rgb="FFFF0000"/>
      </colorScale>
    </cfRule>
  </conditionalFormatting>
  <conditionalFormatting sqref="F5">
    <cfRule type="colorScale" priority="11">
      <colorScale>
        <cfvo type="min"/>
        <cfvo type="max"/>
        <color rgb="FFFF0000"/>
        <color theme="5" tint="-0.249977111117893"/>
      </colorScale>
    </cfRule>
  </conditionalFormatting>
  <conditionalFormatting sqref="P10">
    <cfRule type="timePeriod" dxfId="8" priority="9" timePeriod="nextWeek">
      <formula>AND(ROUNDDOWN(P10,0)-TODAY()&gt;(7-WEEKDAY(TODAY())),ROUNDDOWN(P10,0)-TODAY()&lt;(15-WEEKDAY(TODAY())))</formula>
    </cfRule>
  </conditionalFormatting>
  <conditionalFormatting sqref="S5">
    <cfRule type="timePeriod" dxfId="7" priority="8" timePeriod="nextWeek">
      <formula>AND(ROUNDDOWN(S5,0)-TODAY()&gt;(7-WEEKDAY(TODAY())),ROUNDDOWN(S5,0)-TODAY()&lt;(15-WEEKDAY(TODAY())))</formula>
    </cfRule>
  </conditionalFormatting>
  <conditionalFormatting sqref="S5">
    <cfRule type="timePeriod" dxfId="6" priority="7" timePeriod="nextWeek">
      <formula>AND(ROUNDDOWN(S5,0)-TODAY()&gt;(7-WEEKDAY(TODAY())),ROUNDDOWN(S5,0)-TODAY()&lt;(15-WEEKDAY(TODAY())))</formula>
    </cfRule>
  </conditionalFormatting>
  <conditionalFormatting sqref="W5">
    <cfRule type="timePeriod" dxfId="5" priority="6" timePeriod="nextWeek">
      <formula>AND(ROUNDDOWN(W5,0)-TODAY()&gt;(7-WEEKDAY(TODAY())),ROUNDDOWN(W5,0)-TODAY()&lt;(15-WEEKDAY(TODAY())))</formula>
    </cfRule>
  </conditionalFormatting>
  <conditionalFormatting sqref="W5">
    <cfRule type="timePeriod" dxfId="4" priority="5" timePeriod="nextWeek">
      <formula>AND(ROUNDDOWN(W5,0)-TODAY()&gt;(7-WEEKDAY(TODAY())),ROUNDDOWN(W5,0)-TODAY()&lt;(15-WEEKDAY(TODAY())))</formula>
    </cfRule>
  </conditionalFormatting>
  <conditionalFormatting sqref="X6">
    <cfRule type="timePeriod" dxfId="3" priority="4" timePeriod="nextWeek">
      <formula>AND(ROUNDDOWN(X6,0)-TODAY()&gt;(7-WEEKDAY(TODAY())),ROUNDDOWN(X6,0)-TODAY()&lt;(15-WEEKDAY(TODAY())))</formula>
    </cfRule>
  </conditionalFormatting>
  <conditionalFormatting sqref="X10">
    <cfRule type="timePeriod" dxfId="2" priority="3" timePeriod="nextWeek">
      <formula>AND(ROUNDDOWN(X10,0)-TODAY()&gt;(7-WEEKDAY(TODAY())),ROUNDDOWN(X10,0)-TODAY()&lt;(15-WEEKDAY(TODAY())))</formula>
    </cfRule>
  </conditionalFormatting>
  <conditionalFormatting sqref="Y9">
    <cfRule type="timePeriod" dxfId="1" priority="2" timePeriod="nextWeek">
      <formula>AND(ROUNDDOWN(Y9,0)-TODAY()&gt;(7-WEEKDAY(TODAY())),ROUNDDOWN(Y9,0)-TODAY()&lt;(15-WEEKDAY(TODAY())))</formula>
    </cfRule>
  </conditionalFormatting>
  <conditionalFormatting sqref="R9">
    <cfRule type="timePeriod" dxfId="0" priority="1" timePeriod="nextWeek">
      <formula>AND(ROUNDDOWN(R9,0)-TODAY()&gt;(7-WEEKDAY(TODAY())),ROUNDDOWN(R9,0)-TODAY()&lt;(15-WEEKDAY(TODAY())))</formula>
    </cfRule>
  </conditionalFormatting>
  <pageMargins left="0.52777777777777779" right="0.34722222222222221" top="0.78740157499999996" bottom="0.78740157499999996" header="0.3" footer="0.3"/>
  <pageSetup paperSize="9" orientation="landscape" r:id="rId1"/>
  <headerFooter>
    <oddHeader>&amp;CMedikamenten-Verbrauch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Bestellung</vt:lpstr>
      <vt:lpstr>Manuell</vt:lpstr>
      <vt:lpstr>MEDITHEK</vt:lpstr>
      <vt:lpstr>MEDITHEK!_GoBack</vt:lpstr>
      <vt:lpstr>Bestellung!Druckbereich</vt:lpstr>
      <vt:lpstr>Manuell!Druckbereich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Rieber</dc:creator>
  <cp:lastModifiedBy>Philipp Kuhlmann</cp:lastModifiedBy>
  <cp:lastPrinted>2015-09-04T19:01:47Z</cp:lastPrinted>
  <dcterms:created xsi:type="dcterms:W3CDTF">2015-08-05T17:27:08Z</dcterms:created>
  <dcterms:modified xsi:type="dcterms:W3CDTF">2018-01-29T04:36:02Z</dcterms:modified>
</cp:coreProperties>
</file>